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/>
  <bookViews>
    <workbookView xWindow="240" yWindow="270" windowWidth="18810" windowHeight="11760"/>
  </bookViews>
  <sheets>
    <sheet name="Balance " sheetId="35" r:id="rId1"/>
  </sheets>
  <calcPr calcId="125725"/>
</workbook>
</file>

<file path=xl/calcChain.xml><?xml version="1.0" encoding="utf-8"?>
<calcChain xmlns="http://schemas.openxmlformats.org/spreadsheetml/2006/main">
  <c r="H157" i="35"/>
  <c r="H156" s="1"/>
  <c r="R154"/>
  <c r="R153" s="1"/>
  <c r="H154"/>
  <c r="H153" s="1"/>
  <c r="G154"/>
  <c r="H148"/>
  <c r="G148"/>
  <c r="H145"/>
  <c r="G145"/>
  <c r="H143"/>
  <c r="H141"/>
  <c r="G141"/>
  <c r="R133"/>
  <c r="H133"/>
  <c r="Q133"/>
  <c r="G133"/>
  <c r="H131"/>
  <c r="G131"/>
  <c r="R131"/>
  <c r="H129"/>
  <c r="G129"/>
  <c r="R127"/>
  <c r="Q127"/>
  <c r="H127"/>
  <c r="R121"/>
  <c r="Q121"/>
  <c r="H121"/>
  <c r="R115"/>
  <c r="Q115"/>
  <c r="H115"/>
  <c r="R110"/>
  <c r="H110"/>
  <c r="Q110"/>
  <c r="G110"/>
  <c r="R104"/>
  <c r="H104"/>
  <c r="G104"/>
  <c r="R101"/>
  <c r="H101"/>
  <c r="Q101"/>
  <c r="G101"/>
  <c r="R77"/>
  <c r="R74"/>
  <c r="Q74"/>
  <c r="R71"/>
  <c r="Q71"/>
  <c r="R67"/>
  <c r="R59"/>
  <c r="R56"/>
  <c r="Q56"/>
  <c r="H95"/>
  <c r="G95"/>
  <c r="H92"/>
  <c r="H90" s="1"/>
  <c r="G92"/>
  <c r="H87"/>
  <c r="G87"/>
  <c r="H82"/>
  <c r="H78"/>
  <c r="G78"/>
  <c r="H74"/>
  <c r="G74"/>
  <c r="H70"/>
  <c r="G70"/>
  <c r="H66"/>
  <c r="H60"/>
  <c r="G60"/>
  <c r="H57"/>
  <c r="G57"/>
  <c r="H53"/>
  <c r="H43"/>
  <c r="G43"/>
  <c r="R43"/>
  <c r="R42" s="1"/>
  <c r="R37"/>
  <c r="H37"/>
  <c r="Q37"/>
  <c r="G37"/>
  <c r="R33"/>
  <c r="H33"/>
  <c r="Q33"/>
  <c r="G33"/>
  <c r="R27"/>
  <c r="H27"/>
  <c r="H23"/>
  <c r="G23"/>
  <c r="R23"/>
  <c r="H19"/>
  <c r="R13"/>
  <c r="H13"/>
  <c r="G13"/>
  <c r="Q8"/>
  <c r="G8"/>
  <c r="R114" l="1"/>
  <c r="R100"/>
  <c r="H100"/>
  <c r="R65"/>
  <c r="R54"/>
  <c r="H51"/>
  <c r="H42" s="1"/>
  <c r="G90"/>
  <c r="G153"/>
  <c r="G100"/>
  <c r="H114"/>
  <c r="H140"/>
  <c r="H12"/>
  <c r="R12"/>
  <c r="R10" s="1"/>
  <c r="G19"/>
  <c r="G82"/>
  <c r="Q67"/>
  <c r="Q77"/>
  <c r="G121"/>
  <c r="G143"/>
  <c r="G157"/>
  <c r="Q13"/>
  <c r="Q154"/>
  <c r="G27"/>
  <c r="Q27"/>
  <c r="G53"/>
  <c r="G66"/>
  <c r="Q59"/>
  <c r="G115"/>
  <c r="G127"/>
  <c r="Q23"/>
  <c r="Q43"/>
  <c r="Q104"/>
  <c r="Q131"/>
  <c r="G12" l="1"/>
  <c r="H98"/>
  <c r="R98"/>
  <c r="R51"/>
  <c r="Q54"/>
  <c r="H10"/>
  <c r="H163" s="1"/>
  <c r="Q100"/>
  <c r="G114"/>
  <c r="Q153"/>
  <c r="Q12"/>
  <c r="G140"/>
  <c r="Q114"/>
  <c r="G51"/>
  <c r="G156"/>
  <c r="Q65"/>
  <c r="Q42"/>
  <c r="R163" l="1"/>
  <c r="Q51"/>
  <c r="G42"/>
  <c r="Q98"/>
  <c r="Q10"/>
  <c r="G98"/>
  <c r="G10" l="1"/>
  <c r="Q163"/>
  <c r="G163" l="1"/>
</calcChain>
</file>

<file path=xl/sharedStrings.xml><?xml version="1.0" encoding="utf-8"?>
<sst xmlns="http://schemas.openxmlformats.org/spreadsheetml/2006/main" count="207" uniqueCount="189">
  <si>
    <t>DEUDORES COMERCIALES Y OTRAS</t>
  </si>
  <si>
    <t>CLIENTES POR VENTAS</t>
  </si>
  <si>
    <t>CLIENTES EMPRESAS GRUPO</t>
  </si>
  <si>
    <t>DEUDORES  VARIOS</t>
  </si>
  <si>
    <t>PERSONAL</t>
  </si>
  <si>
    <t>ACT.POR IMP.CORRIENTE</t>
  </si>
  <si>
    <t>OTROS ACR. ADM.PUBL.</t>
  </si>
  <si>
    <t>ACTIVO NO CORRIENTE</t>
  </si>
  <si>
    <t>INMOVILIZADO INTANGIBLE</t>
  </si>
  <si>
    <t>DESARROLLO</t>
  </si>
  <si>
    <t>CONCESIONES</t>
  </si>
  <si>
    <t>PATENTES</t>
  </si>
  <si>
    <t>FONDO COMERCIO</t>
  </si>
  <si>
    <t>APLICACIONES INFORMATICAS</t>
  </si>
  <si>
    <t>OTRO INMOVILIZADO INTANG</t>
  </si>
  <si>
    <t>INMOVILIZADO MATERIAL</t>
  </si>
  <si>
    <t>TERRENOS Y CONSTRUCCIONES</t>
  </si>
  <si>
    <t>INSTALACIONES TECNICAS Y OTRO MAT.</t>
  </si>
  <si>
    <t>INST.TECNICAS</t>
  </si>
  <si>
    <t>MAQUINARIA</t>
  </si>
  <si>
    <t>UTILLAJE</t>
  </si>
  <si>
    <t>OTRAS INSTALACIONES</t>
  </si>
  <si>
    <t>MOBILIARIO</t>
  </si>
  <si>
    <t>EQUIP.PROCESO INFORM.</t>
  </si>
  <si>
    <t>ELEM.TRANSPORTE</t>
  </si>
  <si>
    <t>OTRO INMOV.MATERIAL</t>
  </si>
  <si>
    <t>INMOVILIZADO EN CURSO</t>
  </si>
  <si>
    <t>OTROS ACTIVOS FINANCIEROS</t>
  </si>
  <si>
    <t>ACTIVOS POR IMPUESTO DIFERIDO</t>
  </si>
  <si>
    <t>ACTIVO CORRIENTE</t>
  </si>
  <si>
    <t>EXISTENCIAS</t>
  </si>
  <si>
    <t>MATERIAS PRIMAS Y OTROS</t>
  </si>
  <si>
    <t>SUBPRODUCTOS Y RESIDUOS</t>
  </si>
  <si>
    <t>ANTICIPOS A PROVEEDORES</t>
  </si>
  <si>
    <t>INVERSIONES FINANCIERAS A CORTO PLAZO</t>
  </si>
  <si>
    <t>INVERSIONES FINANCIERAS A LARGO PLAZO</t>
  </si>
  <si>
    <t>INSTRUMENTOS DEL PATRIMONIO</t>
  </si>
  <si>
    <t>CREDITOS A EMPRESAS</t>
  </si>
  <si>
    <t>VALORES REPRESENTATIVOS DE DEUDA</t>
  </si>
  <si>
    <t>PERIODIFICACIONES A CORTO PLAZO</t>
  </si>
  <si>
    <t>EFECTIVO Y OTROS ACT.</t>
  </si>
  <si>
    <t>TESORERIA</t>
  </si>
  <si>
    <t>TOTAL ACTIVO</t>
  </si>
  <si>
    <t>PATRIMONIO NETO</t>
  </si>
  <si>
    <t>CAPITAL</t>
  </si>
  <si>
    <t>FONDOS PROPIOS</t>
  </si>
  <si>
    <t>RESERVAS</t>
  </si>
  <si>
    <t>OTRAS RESERVAS</t>
  </si>
  <si>
    <t>ACC. Y PARTIC.PROPIAS</t>
  </si>
  <si>
    <t>SUBVENC.DON Y LEGADOS</t>
  </si>
  <si>
    <t>PASIVO NO CORRIENTE</t>
  </si>
  <si>
    <t>PASIVO CORRIENTE</t>
  </si>
  <si>
    <t>OBLIGACIONES A LARGO PLAZO</t>
  </si>
  <si>
    <t>OBLI.PRESTA.L.P. A PERS</t>
  </si>
  <si>
    <t>OTROS PASIVOS FINANCIEROS</t>
  </si>
  <si>
    <t>DEUDAS A LARGO PLAZO</t>
  </si>
  <si>
    <t>DEUDAS CON ENT.CREDITO</t>
  </si>
  <si>
    <t>DEUDAS L.P. EMPR.GRUPO</t>
  </si>
  <si>
    <t>PASIVO POR IMPUESTO DIFERIDO</t>
  </si>
  <si>
    <t>DEUDA A CORTO PLAZO</t>
  </si>
  <si>
    <t>DEUDA A C.P. EMPR. GRUPO</t>
  </si>
  <si>
    <t>ACREEDORES COMERC. Y OTROS</t>
  </si>
  <si>
    <t>PROVEEDORES</t>
  </si>
  <si>
    <t>ACREEDORES VARIOS</t>
  </si>
  <si>
    <t>PERSONAL  REMUN.PDTES PAGO</t>
  </si>
  <si>
    <t>PASIVOS  POR IMPTO.CORRIENTE</t>
  </si>
  <si>
    <t>OTRAS DEUDAS ADM.PUBLICAS</t>
  </si>
  <si>
    <t>TOTAL PASIVO</t>
  </si>
  <si>
    <t>INVESTIGACION</t>
  </si>
  <si>
    <t>CAPITAL SOCIAL</t>
  </si>
  <si>
    <t>AMORT.ACUMUL.DERECHOS TRASPASO</t>
  </si>
  <si>
    <t>DETER.DE VALOR DE INVESTIGAC.</t>
  </si>
  <si>
    <t>DETER.DE VALOR DE DESARROLLO</t>
  </si>
  <si>
    <t>CONCESIONES ADMINISTRATIVAS</t>
  </si>
  <si>
    <t>AMORT.ACUM.DE CONCESIO.ADMIN.</t>
  </si>
  <si>
    <t>DETER.DE VALOR DE CONC.ADMIN.</t>
  </si>
  <si>
    <t>PROPIEDAD INDUSTRIAL</t>
  </si>
  <si>
    <t>RESERVA LEGAL</t>
  </si>
  <si>
    <t>AMORT.ACUMUL.PROPIEDAD INDUST.</t>
  </si>
  <si>
    <t>RESERVAS ESTATUTARIAS</t>
  </si>
  <si>
    <t>DETER.DE VALOR DE PROPIED.IND.</t>
  </si>
  <si>
    <t>FONDO DE COMERCIO</t>
  </si>
  <si>
    <t>RESERVAS VOLUNTARIAS</t>
  </si>
  <si>
    <t>RESERVAS POR CAPITAL AMORTIZ.</t>
  </si>
  <si>
    <t>RESER.ACCION.PROPIAS ACEP.GARA</t>
  </si>
  <si>
    <t>DIF.AJUSTE DEL CAPITAL A EUROS</t>
  </si>
  <si>
    <t>ACCIONES O PART.PROPIAS ESPECI</t>
  </si>
  <si>
    <t>AMORT.ACUMUL.APLICAC.INFORMAT.</t>
  </si>
  <si>
    <t>DETER.DE VALOR DE APLIC.INFOR.</t>
  </si>
  <si>
    <t>DCHOS.DE TRASPASO</t>
  </si>
  <si>
    <t>RESULTADOS DEL EJERCICIO</t>
  </si>
  <si>
    <t>ANTICIP.PARA INMOV.INTANGIBLES</t>
  </si>
  <si>
    <t>GASTOS</t>
  </si>
  <si>
    <t>DET.DE VALOR DE DCHOS.DE TRAS.</t>
  </si>
  <si>
    <t>VENTAS E INGRESOS</t>
  </si>
  <si>
    <t>TERRENOS Y BIENES NATURALES</t>
  </si>
  <si>
    <t>SUBVENCIONES OFICIALES</t>
  </si>
  <si>
    <t>CONSTRUCCIONES</t>
  </si>
  <si>
    <t>DONACIONES Y LEGADOS DE CAPIT.</t>
  </si>
  <si>
    <t>AMORT.ACUM.CONSTRUC.INFRAEST.</t>
  </si>
  <si>
    <t>OTRAS SUBV.,DONACION.Y LEGADOS</t>
  </si>
  <si>
    <t>AMORT.AC.EDIFICIOS</t>
  </si>
  <si>
    <t>DET.DE VALOR DE TERR.Y B.NATU.</t>
  </si>
  <si>
    <t>DET.DE VALOR DE CONSTRUCCIONES</t>
  </si>
  <si>
    <t>INSTALACIONES TECNICAS</t>
  </si>
  <si>
    <t>AMORT.ACUM.INSTAL.TECNICAS</t>
  </si>
  <si>
    <t>DETER.DE VALOR DE INST.TECNIC.</t>
  </si>
  <si>
    <t>PROV.POR RETRIB.A LP AL PERSON</t>
  </si>
  <si>
    <t>DETER.DE VALOR DE MAQUINARIA</t>
  </si>
  <si>
    <t>PROVISIÓN PARA IMPUESTOS</t>
  </si>
  <si>
    <t>AMORT.ACUM.UTILLAJE</t>
  </si>
  <si>
    <t>PROV.PARA OTRAS RESPONSABILID.</t>
  </si>
  <si>
    <t>DETER.DE VALOR DE UTILLAJE</t>
  </si>
  <si>
    <t>PROV.POR DESMANTELAMIENTO,RETI</t>
  </si>
  <si>
    <t>AMORT.ACUM.OTRAS INSTAL.</t>
  </si>
  <si>
    <t>DETER.DE VALOR DE O.INSTALAC.</t>
  </si>
  <si>
    <t>DEUDAS A L.P.ENTIDADES CREDITO</t>
  </si>
  <si>
    <t>AMORT.ACUM.MOBILIARIO</t>
  </si>
  <si>
    <t>DETER.DE VALOR DE MOBILIARIO</t>
  </si>
  <si>
    <t>EQUIPOS PARA PROCESO DE INFOR.</t>
  </si>
  <si>
    <t>FIANZAS RECIBIDAS LP</t>
  </si>
  <si>
    <t>AMORT.ACUM.EQUIPOS PROC.INFOR.</t>
  </si>
  <si>
    <t>DEPOSITOS RECIBIDOS LP</t>
  </si>
  <si>
    <t>DET.DE VALOR EQUP.PROC.INFORM.</t>
  </si>
  <si>
    <t>ELEMENTOS DE TRANSPORTE</t>
  </si>
  <si>
    <t>OTRAS DEUD.LP CON PARTES VINCU</t>
  </si>
  <si>
    <t>AMORT.ACUM.ELEM.TRASP.INTERNO</t>
  </si>
  <si>
    <t>DET.DE VALOR DE ELEM.DE TRANS.</t>
  </si>
  <si>
    <t>AMORT.ACUM.OTRO INMOV.MATERIAL</t>
  </si>
  <si>
    <t>DETER.DE VALOR DE O.INMOV.MAT.</t>
  </si>
  <si>
    <t>INMOVILIZ.MATERIALES EN CURSO</t>
  </si>
  <si>
    <t>FIANZ.Y DEP.CONST.A LARG.PLAZO</t>
  </si>
  <si>
    <t>PASIVOS POR DIF.TEMPORARIAS IM</t>
  </si>
  <si>
    <t>OTROS PAROVISIONAMIENTOS</t>
  </si>
  <si>
    <t>DEUDAS CP CON ENT.CREDITO</t>
  </si>
  <si>
    <t>INT.CP DEUDAS ENTIDAD.CREDITO</t>
  </si>
  <si>
    <t>SUBPRODUCTOS, RESID.Y MAT.REC.</t>
  </si>
  <si>
    <t>DEUDAS CORTO PLAZO</t>
  </si>
  <si>
    <t>PROV.INMOV.CORTO PLAZO</t>
  </si>
  <si>
    <t>DIVIDENDO ACTIVO A PAGAR</t>
  </si>
  <si>
    <t>INT.CP DE DEUDAS</t>
  </si>
  <si>
    <t>FIANZAS RECIBIDAS CP</t>
  </si>
  <si>
    <t>OTRAS DEUDAS CP EMPR.ASOCIADAS</t>
  </si>
  <si>
    <t>INT.CP DEUDAS,EMP.ASOCIADAS</t>
  </si>
  <si>
    <t>CLIENTES</t>
  </si>
  <si>
    <t>CLIENTES,EFECTOS COM.A COBRAR</t>
  </si>
  <si>
    <t>PROVEEDORES, EFEC.COM.A PAGAR</t>
  </si>
  <si>
    <t>CLIENTES DE DUDOSO COBRO</t>
  </si>
  <si>
    <t>ENVASES A DEVOLVER PROVEED.</t>
  </si>
  <si>
    <t>ENVASES Y EMBAL.A DEVOLV.CLIEN</t>
  </si>
  <si>
    <t>DETER.VALOR CREDITOS OPER.COM.</t>
  </si>
  <si>
    <t>CLIENTES, EMPRESAS DEL GRUPO</t>
  </si>
  <si>
    <t>ACREEDORES PREST. SERVICIOS</t>
  </si>
  <si>
    <t>ACREED. EMPR. ASOCIADAS</t>
  </si>
  <si>
    <t>ACREEDORES OPERA. EN COMUN</t>
  </si>
  <si>
    <t>DEUDORES VARIOS</t>
  </si>
  <si>
    <t>REMUNERACIONES PTES. PAGO</t>
  </si>
  <si>
    <t>ANTICIPOS REMUNERACIONES</t>
  </si>
  <si>
    <t>HACIENDA P.D.POR ING.INDEBIDOS</t>
  </si>
  <si>
    <t>HAC.PUBL.ACREED.IMPTO.SOCIED.</t>
  </si>
  <si>
    <t>HACIENDA PUBLICA DEUD. IVA</t>
  </si>
  <si>
    <t>HDA.PCA.ACREEDORA IVA</t>
  </si>
  <si>
    <t>OTRAS ADMON.PUBL.DEUDORAS SUBV</t>
  </si>
  <si>
    <t>HDA.PCA.ACREED.RETENCIONES</t>
  </si>
  <si>
    <t>ORG.SEG.SOCIAL DEUDORES</t>
  </si>
  <si>
    <t>ORGANISMOS SEG. SOCIAL ACREED.</t>
  </si>
  <si>
    <t>HACIENDA PUBL. IVA SOPORTADO</t>
  </si>
  <si>
    <t>HACIENDA PUBLICA IVA REPERCUTI</t>
  </si>
  <si>
    <t>HACIENDA PUBL.RET.E ING.A CTA.</t>
  </si>
  <si>
    <t>OTRAS ADMIN.PUBLICAS ACREEDORA</t>
  </si>
  <si>
    <t>INV.FINANC.CP INSTUM.PATRIMON.</t>
  </si>
  <si>
    <t>INTERESES CP CREDITOS</t>
  </si>
  <si>
    <t>VALORES REPRESENT.DE DEUDA CP</t>
  </si>
  <si>
    <t>INT.CP VALORES REPRES.DE DEUDA</t>
  </si>
  <si>
    <t>IMPOSICIONES A CP</t>
  </si>
  <si>
    <t>FINANZAS CP</t>
  </si>
  <si>
    <t>DEPOSITOS A CP</t>
  </si>
  <si>
    <t>GASTOS ANTICIPADOS</t>
  </si>
  <si>
    <t>INGRESOS ANTICIPADOS</t>
  </si>
  <si>
    <t>CAJA</t>
  </si>
  <si>
    <t>BCOS.E INST.CREDITO C/C,EUROS</t>
  </si>
  <si>
    <t>BCOS.E INST.CREDITO,CTA.AHORRO</t>
  </si>
  <si>
    <t>OTRAS PROVISIONES</t>
  </si>
  <si>
    <t>MERCAVALENCIA,S.A.</t>
  </si>
  <si>
    <t xml:space="preserve">BALANCE DE LA SOCIEDAD </t>
  </si>
  <si>
    <t>RESULTADO DEL EJERCICIO</t>
  </si>
  <si>
    <t>DATO INEXISTENTE</t>
  </si>
  <si>
    <t>OTRAS INV.FINAN. A LARGO PLAZO</t>
  </si>
  <si>
    <t>1216</t>
  </si>
</sst>
</file>

<file path=xl/styles.xml><?xml version="1.0" encoding="utf-8"?>
<styleSheet xmlns="http://schemas.openxmlformats.org/spreadsheetml/2006/main">
  <numFmts count="2">
    <numFmt numFmtId="164" formatCode=";;;"/>
    <numFmt numFmtId="165" formatCode="mmmm\-yy"/>
  </numFmts>
  <fonts count="9">
    <font>
      <sz val="10"/>
      <name val="Arial Narrow"/>
    </font>
    <font>
      <b/>
      <sz val="10"/>
      <name val="Arial Narrow"/>
      <family val="2"/>
    </font>
    <font>
      <i/>
      <sz val="10"/>
      <color indexed="10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 indent="3"/>
    </xf>
    <xf numFmtId="3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 applyBorder="1"/>
    <xf numFmtId="0" fontId="3" fillId="0" borderId="0" xfId="0" applyFont="1" applyFill="1" applyBorder="1" applyAlignme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6" fillId="0" borderId="0" xfId="0" applyFont="1" applyBorder="1"/>
    <xf numFmtId="0" fontId="7" fillId="0" borderId="2" xfId="0" applyFont="1" applyBorder="1"/>
    <xf numFmtId="0" fontId="0" fillId="0" borderId="2" xfId="0" applyBorder="1"/>
    <xf numFmtId="0" fontId="6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 indent="3"/>
    </xf>
    <xf numFmtId="165" fontId="1" fillId="0" borderId="0" xfId="0" applyNumberFormat="1" applyFont="1"/>
    <xf numFmtId="49" fontId="8" fillId="2" borderId="0" xfId="0" applyNumberFormat="1" applyFont="1" applyFill="1" applyBorder="1" applyAlignment="1">
      <alignment horizontal="right"/>
    </xf>
    <xf numFmtId="0" fontId="8" fillId="0" borderId="0" xfId="0" applyFont="1" applyBorder="1"/>
    <xf numFmtId="14" fontId="1" fillId="0" borderId="0" xfId="0" applyNumberFormat="1" applyFo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2</xdr:col>
      <xdr:colOff>200025</xdr:colOff>
      <xdr:row>5</xdr:row>
      <xdr:rowOff>38100</xdr:rowOff>
    </xdr:to>
    <xdr:pic>
      <xdr:nvPicPr>
        <xdr:cNvPr id="2" name="Picture 1" descr="logo mer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47650"/>
          <a:ext cx="752475" cy="942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2</xdr:col>
      <xdr:colOff>200025</xdr:colOff>
      <xdr:row>5</xdr:row>
      <xdr:rowOff>38100</xdr:rowOff>
    </xdr:to>
    <xdr:pic>
      <xdr:nvPicPr>
        <xdr:cNvPr id="3" name="Picture 1" descr="logo mer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47650"/>
          <a:ext cx="752475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R166"/>
  <sheetViews>
    <sheetView tabSelected="1" workbookViewId="0">
      <selection activeCell="O174" sqref="O174"/>
    </sheetView>
  </sheetViews>
  <sheetFormatPr baseColWidth="10" defaultRowHeight="12.75" outlineLevelRow="1"/>
  <cols>
    <col min="1" max="1" width="4.6640625" style="1" customWidth="1"/>
    <col min="2" max="2" width="5.6640625" style="1" customWidth="1"/>
    <col min="3" max="4" width="8.1640625" style="1" customWidth="1"/>
    <col min="5" max="5" width="15.33203125" style="1" customWidth="1"/>
    <col min="6" max="6" width="12" style="1"/>
    <col min="7" max="7" width="19.5" style="1" hidden="1" customWidth="1"/>
    <col min="8" max="8" width="29.1640625" style="1" bestFit="1" customWidth="1"/>
    <col min="9" max="9" width="12" style="1"/>
    <col min="10" max="11" width="0" style="1" hidden="1" customWidth="1"/>
    <col min="12" max="12" width="5.83203125" style="1" customWidth="1"/>
    <col min="13" max="13" width="5.5" style="1" customWidth="1"/>
    <col min="14" max="15" width="12" style="1"/>
    <col min="16" max="16" width="33.83203125" style="1" customWidth="1"/>
    <col min="17" max="17" width="17.33203125" style="1" hidden="1" customWidth="1"/>
    <col min="18" max="18" width="19.33203125" style="1" bestFit="1" customWidth="1"/>
    <col min="19" max="16384" width="12" style="1"/>
  </cols>
  <sheetData>
    <row r="2" spans="1:18" ht="18">
      <c r="D2" s="20" t="s">
        <v>183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.75">
      <c r="D3" s="19"/>
      <c r="G3" s="3"/>
      <c r="H3" s="4"/>
    </row>
    <row r="4" spans="1:18" ht="15.75">
      <c r="D4" s="19"/>
      <c r="G4" s="3"/>
      <c r="H4" s="4"/>
    </row>
    <row r="5" spans="1:18" ht="15.75">
      <c r="D5" s="22" t="s">
        <v>184</v>
      </c>
      <c r="E5" s="21"/>
      <c r="F5" s="21"/>
      <c r="G5" s="23"/>
      <c r="H5" s="24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>
      <c r="G6" s="26" t="s">
        <v>188</v>
      </c>
      <c r="H6" s="26"/>
      <c r="I6" s="18"/>
      <c r="J6" s="18"/>
      <c r="K6" s="18"/>
      <c r="L6" s="18"/>
      <c r="M6" s="18"/>
      <c r="N6" s="18"/>
      <c r="O6" s="18"/>
      <c r="P6" s="18"/>
      <c r="Q6" s="26"/>
      <c r="R6" s="26"/>
    </row>
    <row r="7" spans="1:18">
      <c r="G7" s="17"/>
      <c r="H7" s="17"/>
      <c r="I7" s="18"/>
      <c r="J7" s="18"/>
      <c r="K7" s="18"/>
      <c r="L7" s="18"/>
      <c r="M7" s="18"/>
      <c r="N7" s="18"/>
      <c r="O7" s="18"/>
      <c r="P7" s="18"/>
      <c r="Q7" s="17"/>
      <c r="R7" s="17"/>
    </row>
    <row r="8" spans="1:18">
      <c r="G8" s="25">
        <f>DATE(RIGHT(G6,2),LEFT(G6,2),"01")</f>
        <v>6180</v>
      </c>
      <c r="H8" s="28">
        <v>42369</v>
      </c>
      <c r="Q8" s="25">
        <f>DATE(RIGHT(G6,2),LEFT(G6,2),"01")</f>
        <v>6180</v>
      </c>
      <c r="R8" s="28">
        <v>42369</v>
      </c>
    </row>
    <row r="10" spans="1:18">
      <c r="A10" s="12" t="s">
        <v>7</v>
      </c>
      <c r="B10" s="12"/>
      <c r="C10" s="12"/>
      <c r="D10" s="12"/>
      <c r="E10" s="12"/>
      <c r="F10" s="12"/>
      <c r="G10" s="13">
        <f>+G12+G42+G90+G95</f>
        <v>42896217.509999998</v>
      </c>
      <c r="H10" s="13">
        <f>+H12+H42+H90+H95</f>
        <v>46464376.710000008</v>
      </c>
      <c r="L10" s="12" t="s">
        <v>43</v>
      </c>
      <c r="M10" s="12"/>
      <c r="N10" s="12"/>
      <c r="O10" s="12"/>
      <c r="P10" s="12"/>
      <c r="Q10" s="13">
        <f>+Q12+Q42</f>
        <v>-46738123.569999993</v>
      </c>
      <c r="R10" s="13">
        <f>+R12+R42</f>
        <v>-44126500.370000005</v>
      </c>
    </row>
    <row r="12" spans="1:18">
      <c r="B12" s="1" t="s">
        <v>8</v>
      </c>
      <c r="G12" s="7">
        <f>+G13+G19+G23+G27+G33+G37</f>
        <v>11972.579999999958</v>
      </c>
      <c r="H12" s="7">
        <f>+H13+H19+H23+H27+H33+H37</f>
        <v>14535.01999999996</v>
      </c>
      <c r="M12" s="1" t="s">
        <v>45</v>
      </c>
      <c r="Q12" s="7">
        <f>+Q13+Q23+Q27+Q33+Q37</f>
        <v>-38192877.419999994</v>
      </c>
      <c r="R12" s="7">
        <f>+R13+R23+R27+R33+R37</f>
        <v>-36474972.650000006</v>
      </c>
    </row>
    <row r="13" spans="1:18" outlineLevel="1">
      <c r="C13" s="1" t="s">
        <v>9</v>
      </c>
      <c r="G13" s="7">
        <f>SUM(G14:G18)</f>
        <v>4120</v>
      </c>
      <c r="H13" s="7">
        <f>SUM(H14:H18)</f>
        <v>0</v>
      </c>
      <c r="N13" s="1" t="s">
        <v>44</v>
      </c>
      <c r="Q13" s="7">
        <f>SUM(Q14)</f>
        <v>-7687054.1699999999</v>
      </c>
      <c r="R13" s="7">
        <f>SUM(R14)</f>
        <v>-7687054.1699999999</v>
      </c>
    </row>
    <row r="14" spans="1:18" outlineLevel="1">
      <c r="C14" s="1">
        <v>200</v>
      </c>
      <c r="D14" s="8" t="s">
        <v>68</v>
      </c>
      <c r="G14" s="7">
        <v>0</v>
      </c>
      <c r="H14" s="7">
        <v>0</v>
      </c>
      <c r="N14" s="1">
        <v>100</v>
      </c>
      <c r="O14" s="8" t="s">
        <v>69</v>
      </c>
      <c r="Q14" s="7">
        <v>-7687054.1699999999</v>
      </c>
      <c r="R14" s="7">
        <v>-7687054.1699999999</v>
      </c>
    </row>
    <row r="15" spans="1:18" ht="13.5" outlineLevel="1">
      <c r="C15" s="1">
        <v>201</v>
      </c>
      <c r="D15" s="8" t="s">
        <v>9</v>
      </c>
      <c r="G15" s="7">
        <v>78650</v>
      </c>
      <c r="H15" s="7">
        <v>73500</v>
      </c>
      <c r="O15" s="9"/>
    </row>
    <row r="16" spans="1:18" ht="13.5" outlineLevel="1">
      <c r="C16" s="1">
        <v>28050</v>
      </c>
      <c r="D16" s="8" t="s">
        <v>70</v>
      </c>
      <c r="G16" s="7">
        <v>-74530</v>
      </c>
      <c r="H16" s="7">
        <v>-73500</v>
      </c>
      <c r="O16" s="9"/>
    </row>
    <row r="17" spans="3:18" ht="13.5" outlineLevel="1">
      <c r="C17" s="1">
        <v>29000</v>
      </c>
      <c r="D17" s="8" t="s">
        <v>71</v>
      </c>
      <c r="G17" s="7">
        <v>0</v>
      </c>
      <c r="H17" s="7">
        <v>0</v>
      </c>
      <c r="O17" s="9"/>
    </row>
    <row r="18" spans="3:18" ht="13.5" outlineLevel="1">
      <c r="C18" s="1">
        <v>29010</v>
      </c>
      <c r="D18" s="8" t="s">
        <v>72</v>
      </c>
      <c r="G18" s="7">
        <v>0</v>
      </c>
      <c r="H18" s="7">
        <v>0</v>
      </c>
      <c r="O18" s="9"/>
    </row>
    <row r="19" spans="3:18" ht="13.5" outlineLevel="1">
      <c r="C19" s="1" t="s">
        <v>10</v>
      </c>
      <c r="D19" s="9"/>
      <c r="G19" s="7">
        <f>SUM(G20:G22)</f>
        <v>0</v>
      </c>
      <c r="H19" s="7">
        <f>SUM(H20:H22)</f>
        <v>0</v>
      </c>
      <c r="O19" s="9"/>
    </row>
    <row r="20" spans="3:18" ht="13.5" outlineLevel="1">
      <c r="C20" s="1">
        <v>202</v>
      </c>
      <c r="D20" s="8" t="s">
        <v>73</v>
      </c>
      <c r="G20" s="7">
        <v>150253.03</v>
      </c>
      <c r="H20" s="7">
        <v>150253.03</v>
      </c>
      <c r="O20" s="9"/>
    </row>
    <row r="21" spans="3:18" ht="13.5" outlineLevel="1">
      <c r="C21" s="1">
        <v>28020</v>
      </c>
      <c r="D21" s="8" t="s">
        <v>74</v>
      </c>
      <c r="G21" s="7">
        <v>-150253.03</v>
      </c>
      <c r="H21" s="7">
        <v>-150253.03</v>
      </c>
      <c r="O21" s="9"/>
    </row>
    <row r="22" spans="3:18" ht="13.5" outlineLevel="1">
      <c r="C22" s="1">
        <v>29020</v>
      </c>
      <c r="D22" s="8" t="s">
        <v>75</v>
      </c>
      <c r="G22" s="7">
        <v>0</v>
      </c>
      <c r="H22" s="7">
        <v>0</v>
      </c>
      <c r="O22" s="9"/>
    </row>
    <row r="23" spans="3:18" ht="13.5" outlineLevel="1">
      <c r="C23" s="1" t="s">
        <v>11</v>
      </c>
      <c r="D23" s="9"/>
      <c r="G23" s="7">
        <f>SUM(G24:G26)</f>
        <v>0</v>
      </c>
      <c r="H23" s="7">
        <f>SUM(H24:H26)</f>
        <v>0</v>
      </c>
      <c r="N23" s="1" t="s">
        <v>46</v>
      </c>
      <c r="O23" s="9"/>
      <c r="Q23" s="7">
        <f>SUM(Q24:Q25)</f>
        <v>-1537498.65</v>
      </c>
      <c r="R23" s="7">
        <f>SUM(R24:R25)</f>
        <v>-1537498.65</v>
      </c>
    </row>
    <row r="24" spans="3:18" outlineLevel="1">
      <c r="C24" s="1">
        <v>203</v>
      </c>
      <c r="D24" s="8" t="s">
        <v>76</v>
      </c>
      <c r="G24" s="7">
        <v>0</v>
      </c>
      <c r="H24" s="7">
        <v>0</v>
      </c>
      <c r="N24" s="1">
        <v>112</v>
      </c>
      <c r="O24" s="8" t="s">
        <v>77</v>
      </c>
      <c r="Q24" s="7">
        <v>-1537498.65</v>
      </c>
      <c r="R24" s="7">
        <v>-1537498.65</v>
      </c>
    </row>
    <row r="25" spans="3:18" outlineLevel="1">
      <c r="C25" s="1">
        <v>28030</v>
      </c>
      <c r="D25" s="8" t="s">
        <v>78</v>
      </c>
      <c r="G25" s="7">
        <v>0</v>
      </c>
      <c r="H25" s="7">
        <v>0</v>
      </c>
      <c r="N25" s="1">
        <v>11410</v>
      </c>
      <c r="O25" s="8" t="s">
        <v>79</v>
      </c>
      <c r="Q25" s="7">
        <v>0</v>
      </c>
      <c r="R25" s="7">
        <v>0</v>
      </c>
    </row>
    <row r="26" spans="3:18" ht="13.5" outlineLevel="1">
      <c r="C26" s="1">
        <v>29030</v>
      </c>
      <c r="D26" s="8" t="s">
        <v>80</v>
      </c>
      <c r="G26" s="7">
        <v>0</v>
      </c>
      <c r="H26" s="7">
        <v>0</v>
      </c>
      <c r="O26" s="9"/>
    </row>
    <row r="27" spans="3:18" ht="13.5" outlineLevel="1">
      <c r="C27" s="1" t="s">
        <v>12</v>
      </c>
      <c r="D27" s="9"/>
      <c r="G27" s="7">
        <f>SUM(G28)</f>
        <v>0</v>
      </c>
      <c r="H27" s="7">
        <f>SUM(H28)</f>
        <v>0</v>
      </c>
      <c r="N27" s="1" t="s">
        <v>47</v>
      </c>
      <c r="O27" s="9"/>
      <c r="Q27" s="7">
        <f>SUM(Q28:Q31)</f>
        <v>-26802078.199999999</v>
      </c>
      <c r="R27" s="7">
        <f>SUM(R28:R31)</f>
        <v>-25502164.550000001</v>
      </c>
    </row>
    <row r="28" spans="3:18" outlineLevel="1">
      <c r="C28" s="1">
        <v>204</v>
      </c>
      <c r="D28" s="8" t="s">
        <v>81</v>
      </c>
      <c r="G28" s="7">
        <v>0</v>
      </c>
      <c r="H28" s="7">
        <v>0</v>
      </c>
      <c r="N28" s="1">
        <v>113</v>
      </c>
      <c r="O28" s="8" t="s">
        <v>82</v>
      </c>
      <c r="Q28" s="7">
        <v>-26801639.129999999</v>
      </c>
      <c r="R28" s="7">
        <v>-25501725.48</v>
      </c>
    </row>
    <row r="29" spans="3:18" outlineLevel="1">
      <c r="D29" s="8"/>
      <c r="N29" s="1">
        <v>11420</v>
      </c>
      <c r="O29" s="8" t="s">
        <v>83</v>
      </c>
      <c r="Q29" s="7">
        <v>0</v>
      </c>
      <c r="R29" s="7">
        <v>0</v>
      </c>
    </row>
    <row r="30" spans="3:18" outlineLevel="1">
      <c r="D30" s="8"/>
      <c r="N30" s="1">
        <v>11440</v>
      </c>
      <c r="O30" s="8" t="s">
        <v>84</v>
      </c>
      <c r="Q30" s="7">
        <v>0</v>
      </c>
      <c r="R30" s="7">
        <v>0</v>
      </c>
    </row>
    <row r="31" spans="3:18" outlineLevel="1">
      <c r="D31" s="8"/>
      <c r="N31" s="1">
        <v>119</v>
      </c>
      <c r="O31" s="8" t="s">
        <v>85</v>
      </c>
      <c r="Q31" s="7">
        <v>-439.07</v>
      </c>
      <c r="R31" s="7">
        <v>-439.07</v>
      </c>
    </row>
    <row r="32" spans="3:18" ht="13.5" outlineLevel="1">
      <c r="D32" s="8"/>
      <c r="O32" s="9"/>
    </row>
    <row r="33" spans="2:18" ht="13.5" outlineLevel="1">
      <c r="C33" s="1" t="s">
        <v>13</v>
      </c>
      <c r="D33" s="9"/>
      <c r="G33" s="7">
        <f>SUM(G34:G36)</f>
        <v>7852.5799999999581</v>
      </c>
      <c r="H33" s="7">
        <f>SUM(H34:H36)</f>
        <v>14535.01999999996</v>
      </c>
      <c r="N33" s="1" t="s">
        <v>48</v>
      </c>
      <c r="O33" s="9"/>
      <c r="Q33" s="7">
        <f>SUM(Q34)</f>
        <v>12881.61</v>
      </c>
      <c r="R33" s="7">
        <f>SUM(R34)</f>
        <v>12881.61</v>
      </c>
    </row>
    <row r="34" spans="2:18" outlineLevel="1">
      <c r="C34" s="1">
        <v>206</v>
      </c>
      <c r="D34" s="8" t="s">
        <v>13</v>
      </c>
      <c r="G34" s="7">
        <v>409294.92</v>
      </c>
      <c r="H34" s="7">
        <v>406519.92</v>
      </c>
      <c r="N34" s="1">
        <v>108</v>
      </c>
      <c r="O34" s="8" t="s">
        <v>86</v>
      </c>
      <c r="Q34" s="7">
        <v>12881.61</v>
      </c>
      <c r="R34" s="7">
        <v>12881.61</v>
      </c>
    </row>
    <row r="35" spans="2:18" ht="13.5" outlineLevel="1">
      <c r="C35" s="1">
        <v>28060</v>
      </c>
      <c r="D35" s="8" t="s">
        <v>87</v>
      </c>
      <c r="G35" s="7">
        <v>-401442.34</v>
      </c>
      <c r="H35" s="7">
        <v>-391984.9</v>
      </c>
      <c r="O35" s="9"/>
    </row>
    <row r="36" spans="2:18" ht="13.5" outlineLevel="1">
      <c r="C36" s="1">
        <v>29060</v>
      </c>
      <c r="D36" s="8" t="s">
        <v>88</v>
      </c>
      <c r="G36" s="7">
        <v>0</v>
      </c>
      <c r="H36" s="7">
        <v>0</v>
      </c>
      <c r="O36" s="9"/>
    </row>
    <row r="37" spans="2:18" ht="13.5" outlineLevel="1">
      <c r="C37" s="1" t="s">
        <v>14</v>
      </c>
      <c r="D37" s="9"/>
      <c r="G37" s="7">
        <f>SUM(G38:G40)</f>
        <v>0</v>
      </c>
      <c r="H37" s="7">
        <f>SUM(H38:H40)</f>
        <v>0</v>
      </c>
      <c r="N37" s="27" t="s">
        <v>185</v>
      </c>
      <c r="O37" s="9"/>
      <c r="Q37" s="7">
        <f>SUM(Q38:Q40)</f>
        <v>-2179128.0099999979</v>
      </c>
      <c r="R37" s="7">
        <f>SUM(R38:R40)</f>
        <v>-1761136.8900000006</v>
      </c>
    </row>
    <row r="38" spans="2:18" outlineLevel="1">
      <c r="C38" s="1">
        <v>205</v>
      </c>
      <c r="D38" s="8" t="s">
        <v>89</v>
      </c>
      <c r="G38" s="7">
        <v>0</v>
      </c>
      <c r="H38" s="7">
        <v>0</v>
      </c>
      <c r="N38" s="1">
        <v>129</v>
      </c>
      <c r="O38" s="8" t="s">
        <v>90</v>
      </c>
      <c r="Q38" s="7">
        <v>0</v>
      </c>
      <c r="R38" s="7">
        <v>0</v>
      </c>
    </row>
    <row r="39" spans="2:18" outlineLevel="1">
      <c r="C39" s="1">
        <v>209</v>
      </c>
      <c r="D39" s="8" t="s">
        <v>91</v>
      </c>
      <c r="G39" s="7">
        <v>0</v>
      </c>
      <c r="H39" s="7">
        <v>0</v>
      </c>
      <c r="N39" s="1">
        <v>6</v>
      </c>
      <c r="O39" s="8" t="s">
        <v>92</v>
      </c>
      <c r="Q39" s="7">
        <v>18485396.82</v>
      </c>
      <c r="R39" s="7">
        <v>17449801.73</v>
      </c>
    </row>
    <row r="40" spans="2:18" outlineLevel="1">
      <c r="C40" s="1">
        <v>29050</v>
      </c>
      <c r="D40" s="8" t="s">
        <v>93</v>
      </c>
      <c r="G40" s="7">
        <v>0</v>
      </c>
      <c r="H40" s="7">
        <v>0</v>
      </c>
      <c r="N40" s="1">
        <v>7</v>
      </c>
      <c r="O40" s="8" t="s">
        <v>94</v>
      </c>
      <c r="Q40" s="7">
        <v>-20664524.829999998</v>
      </c>
      <c r="R40" s="7">
        <v>-19210938.620000001</v>
      </c>
    </row>
    <row r="41" spans="2:18" ht="13.5">
      <c r="D41" s="9"/>
      <c r="O41" s="9"/>
    </row>
    <row r="42" spans="2:18" ht="13.5">
      <c r="B42" s="1" t="s">
        <v>15</v>
      </c>
      <c r="D42" s="9"/>
      <c r="G42" s="7">
        <f>+G43+G51+G87</f>
        <v>42399245.140000001</v>
      </c>
      <c r="H42" s="7">
        <f>+H43+H51+H87</f>
        <v>42426044.660000004</v>
      </c>
      <c r="M42" s="1" t="s">
        <v>49</v>
      </c>
      <c r="O42" s="9"/>
      <c r="Q42" s="7">
        <f>+Q43</f>
        <v>-8545246.1500000004</v>
      </c>
      <c r="R42" s="7">
        <f>+R43</f>
        <v>-7651527.7199999997</v>
      </c>
    </row>
    <row r="43" spans="2:18" ht="13.5" outlineLevel="1">
      <c r="C43" s="1" t="s">
        <v>16</v>
      </c>
      <c r="D43" s="9"/>
      <c r="G43" s="7">
        <f>SUM(G44:G49)</f>
        <v>30581423.119999997</v>
      </c>
      <c r="H43" s="7">
        <f>SUM(H44:H49)</f>
        <v>29656803.689999998</v>
      </c>
      <c r="N43" s="1" t="s">
        <v>49</v>
      </c>
      <c r="O43" s="9"/>
      <c r="Q43" s="7">
        <f>SUM(Q44:Q46)</f>
        <v>-8545246.1500000004</v>
      </c>
      <c r="R43" s="7">
        <f>SUM(R44:R46)</f>
        <v>-7651527.7199999997</v>
      </c>
    </row>
    <row r="44" spans="2:18" outlineLevel="1">
      <c r="C44" s="1">
        <v>210</v>
      </c>
      <c r="D44" s="8" t="s">
        <v>95</v>
      </c>
      <c r="G44" s="7">
        <v>7847652.29</v>
      </c>
      <c r="H44" s="7">
        <v>7847652.29</v>
      </c>
      <c r="N44" s="1">
        <v>130</v>
      </c>
      <c r="O44" s="8" t="s">
        <v>96</v>
      </c>
      <c r="Q44" s="7">
        <v>-8472704.9900000002</v>
      </c>
      <c r="R44" s="7">
        <v>-7576084.8499999996</v>
      </c>
    </row>
    <row r="45" spans="2:18" outlineLevel="1">
      <c r="C45" s="1">
        <v>211</v>
      </c>
      <c r="D45" s="8" t="s">
        <v>97</v>
      </c>
      <c r="G45" s="7">
        <v>46853816.259999998</v>
      </c>
      <c r="H45" s="7">
        <v>44909136.509999998</v>
      </c>
      <c r="N45" s="1">
        <v>131</v>
      </c>
      <c r="O45" s="8" t="s">
        <v>98</v>
      </c>
      <c r="Q45" s="7">
        <v>0</v>
      </c>
      <c r="R45" s="7">
        <v>0</v>
      </c>
    </row>
    <row r="46" spans="2:18" outlineLevel="1">
      <c r="C46" s="1">
        <v>28100</v>
      </c>
      <c r="D46" s="8" t="s">
        <v>99</v>
      </c>
      <c r="G46" s="7">
        <v>-9882893.4000000004</v>
      </c>
      <c r="H46" s="7">
        <v>-9669334.9199999999</v>
      </c>
      <c r="N46" s="1">
        <v>132</v>
      </c>
      <c r="O46" s="8" t="s">
        <v>100</v>
      </c>
      <c r="Q46" s="7">
        <v>-72541.16</v>
      </c>
      <c r="R46" s="7">
        <v>-75442.87</v>
      </c>
    </row>
    <row r="47" spans="2:18" ht="13.5" outlineLevel="1">
      <c r="C47" s="1">
        <v>28110</v>
      </c>
      <c r="D47" s="8" t="s">
        <v>101</v>
      </c>
      <c r="G47" s="7">
        <v>-14237152.029999999</v>
      </c>
      <c r="H47" s="7">
        <v>-13430650.189999999</v>
      </c>
      <c r="O47" s="9"/>
    </row>
    <row r="48" spans="2:18" ht="13.5" outlineLevel="1">
      <c r="C48" s="1">
        <v>29100</v>
      </c>
      <c r="D48" s="8" t="s">
        <v>102</v>
      </c>
      <c r="G48" s="7">
        <v>0</v>
      </c>
      <c r="H48" s="7">
        <v>0</v>
      </c>
      <c r="O48" s="9"/>
    </row>
    <row r="49" spans="3:18" ht="13.5" outlineLevel="1">
      <c r="C49" s="1">
        <v>29110</v>
      </c>
      <c r="D49" s="8" t="s">
        <v>103</v>
      </c>
      <c r="G49" s="7">
        <v>0</v>
      </c>
      <c r="H49" s="7">
        <v>0</v>
      </c>
      <c r="O49" s="9"/>
    </row>
    <row r="50" spans="3:18" outlineLevel="1"/>
    <row r="51" spans="3:18" ht="13.5" outlineLevel="1">
      <c r="C51" s="1" t="s">
        <v>17</v>
      </c>
      <c r="G51" s="7">
        <f>+G53+G57+G60+G66+G70+G74+G78+G82</f>
        <v>10917657.529999999</v>
      </c>
      <c r="H51" s="7">
        <f>+H53+H57+H60+H66+H70+H74+H78+H82</f>
        <v>11627910.270000001</v>
      </c>
      <c r="L51" s="12" t="s">
        <v>50</v>
      </c>
      <c r="M51" s="12"/>
      <c r="N51" s="12"/>
      <c r="O51" s="14"/>
      <c r="P51" s="12"/>
      <c r="Q51" s="13">
        <f>+Q54+Q65+Q74+Q77</f>
        <v>-17740611.529999997</v>
      </c>
      <c r="R51" s="13">
        <f>+R54+R65+R74+R77</f>
        <v>-17450221.600000001</v>
      </c>
    </row>
    <row r="52" spans="3:18" outlineLevel="1"/>
    <row r="53" spans="3:18" ht="13.5" outlineLevel="1">
      <c r="D53" s="1" t="s">
        <v>18</v>
      </c>
      <c r="G53" s="7">
        <f>SUM(G54:G56)</f>
        <v>3091898.1300000008</v>
      </c>
      <c r="H53" s="7">
        <f>SUM(H54:H56)</f>
        <v>3212669.42</v>
      </c>
      <c r="O53" s="9"/>
    </row>
    <row r="54" spans="3:18" ht="13.5" outlineLevel="1">
      <c r="D54" s="1">
        <v>212</v>
      </c>
      <c r="E54" s="8" t="s">
        <v>104</v>
      </c>
      <c r="G54" s="7">
        <v>10252448.890000001</v>
      </c>
      <c r="H54" s="7">
        <v>9892281.6600000001</v>
      </c>
      <c r="M54" s="1" t="s">
        <v>52</v>
      </c>
      <c r="O54" s="9"/>
      <c r="Q54" s="7">
        <f>+Q56+Q59</f>
        <v>-9596703.6099999994</v>
      </c>
      <c r="R54" s="7">
        <f>+R56+R59</f>
        <v>-9084784.0800000001</v>
      </c>
    </row>
    <row r="55" spans="3:18" ht="13.5" outlineLevel="1">
      <c r="D55" s="1">
        <v>28120</v>
      </c>
      <c r="E55" s="8" t="s">
        <v>105</v>
      </c>
      <c r="G55" s="7">
        <v>-7160550.7599999998</v>
      </c>
      <c r="H55" s="7">
        <v>-6679612.2400000002</v>
      </c>
      <c r="O55" s="9"/>
    </row>
    <row r="56" spans="3:18" ht="13.5" outlineLevel="1">
      <c r="D56" s="1">
        <v>29120</v>
      </c>
      <c r="E56" s="8" t="s">
        <v>106</v>
      </c>
      <c r="G56" s="7">
        <v>0</v>
      </c>
      <c r="H56" s="7">
        <v>0</v>
      </c>
      <c r="N56" s="1" t="s">
        <v>53</v>
      </c>
      <c r="O56" s="9"/>
      <c r="Q56" s="7">
        <f>SUM(Q57)</f>
        <v>0</v>
      </c>
      <c r="R56" s="7">
        <f>SUM(R57)</f>
        <v>0</v>
      </c>
    </row>
    <row r="57" spans="3:18" ht="13.5" outlineLevel="1">
      <c r="D57" s="1" t="s">
        <v>19</v>
      </c>
      <c r="E57" s="9"/>
      <c r="G57" s="7">
        <f>SUM(G58:G59)</f>
        <v>89928.37</v>
      </c>
      <c r="H57" s="7">
        <f>SUM(H58:H59)</f>
        <v>88758.37</v>
      </c>
      <c r="N57" s="1">
        <v>140</v>
      </c>
      <c r="O57" s="8" t="s">
        <v>107</v>
      </c>
      <c r="Q57" s="7">
        <v>0</v>
      </c>
      <c r="R57" s="7">
        <v>0</v>
      </c>
    </row>
    <row r="58" spans="3:18" ht="13.5" outlineLevel="1">
      <c r="D58" s="1">
        <v>213</v>
      </c>
      <c r="E58" s="8" t="s">
        <v>19</v>
      </c>
      <c r="G58" s="7">
        <v>89928.37</v>
      </c>
      <c r="H58" s="7">
        <v>88758.37</v>
      </c>
      <c r="O58" s="9"/>
    </row>
    <row r="59" spans="3:18" ht="13.5" outlineLevel="1">
      <c r="D59" s="1">
        <v>29130</v>
      </c>
      <c r="E59" s="8" t="s">
        <v>108</v>
      </c>
      <c r="G59" s="7">
        <v>0</v>
      </c>
      <c r="H59" s="7">
        <v>0</v>
      </c>
      <c r="N59" s="1" t="s">
        <v>54</v>
      </c>
      <c r="O59" s="9"/>
      <c r="Q59" s="7">
        <f>SUM(Q60:Q63)</f>
        <v>-9596703.6099999994</v>
      </c>
      <c r="R59" s="7">
        <f>SUM(R60:R63)</f>
        <v>-9084784.0800000001</v>
      </c>
    </row>
    <row r="60" spans="3:18" ht="13.5" outlineLevel="1">
      <c r="D60" s="1" t="s">
        <v>20</v>
      </c>
      <c r="E60" s="9"/>
      <c r="G60" s="7">
        <f>SUM(G61:G63)</f>
        <v>47184.330000000016</v>
      </c>
      <c r="H60" s="7">
        <f>SUM(H61:H63)</f>
        <v>42649.590000000026</v>
      </c>
      <c r="N60" s="1">
        <v>141</v>
      </c>
      <c r="O60" s="8" t="s">
        <v>109</v>
      </c>
      <c r="Q60" s="7">
        <v>0</v>
      </c>
      <c r="R60" s="7">
        <v>0</v>
      </c>
    </row>
    <row r="61" spans="3:18" outlineLevel="1">
      <c r="D61" s="1">
        <v>214</v>
      </c>
      <c r="E61" s="8" t="s">
        <v>20</v>
      </c>
      <c r="G61" s="7">
        <v>532311.51</v>
      </c>
      <c r="H61" s="7">
        <v>516005.13</v>
      </c>
      <c r="N61" s="1">
        <v>142</v>
      </c>
      <c r="O61" s="8" t="s">
        <v>111</v>
      </c>
      <c r="Q61" s="7">
        <v>-121593.53</v>
      </c>
      <c r="R61" s="7">
        <v>-193810</v>
      </c>
    </row>
    <row r="62" spans="3:18" outlineLevel="1">
      <c r="D62" s="1">
        <v>28140</v>
      </c>
      <c r="E62" s="8" t="s">
        <v>110</v>
      </c>
      <c r="G62" s="7">
        <v>-485127.18</v>
      </c>
      <c r="H62" s="7">
        <v>-473355.54</v>
      </c>
      <c r="N62" s="1">
        <v>143</v>
      </c>
      <c r="O62" s="8" t="s">
        <v>113</v>
      </c>
      <c r="Q62" s="7">
        <v>0</v>
      </c>
      <c r="R62" s="7">
        <v>0</v>
      </c>
    </row>
    <row r="63" spans="3:18" outlineLevel="1">
      <c r="D63" s="1">
        <v>29140</v>
      </c>
      <c r="E63" s="8" t="s">
        <v>112</v>
      </c>
      <c r="G63" s="7">
        <v>0</v>
      </c>
      <c r="H63" s="7">
        <v>0</v>
      </c>
      <c r="N63" s="1">
        <v>14400</v>
      </c>
      <c r="O63" s="8" t="s">
        <v>182</v>
      </c>
      <c r="Q63" s="7">
        <v>-9475110.0800000001</v>
      </c>
      <c r="R63" s="7">
        <v>-8890974.0800000001</v>
      </c>
    </row>
    <row r="64" spans="3:18" ht="13.5" outlineLevel="1">
      <c r="E64" s="8"/>
      <c r="O64" s="9"/>
    </row>
    <row r="65" spans="4:18" ht="13.5" outlineLevel="1">
      <c r="E65" s="8"/>
      <c r="M65" s="1" t="s">
        <v>55</v>
      </c>
      <c r="O65" s="9"/>
      <c r="Q65" s="7">
        <f>+Q67+Q71</f>
        <v>-2235677.41</v>
      </c>
      <c r="R65" s="7">
        <f>+R67+R71</f>
        <v>-2491897.1500000004</v>
      </c>
    </row>
    <row r="66" spans="4:18" ht="13.5" outlineLevel="1">
      <c r="D66" s="1" t="s">
        <v>21</v>
      </c>
      <c r="E66" s="9"/>
      <c r="G66" s="7">
        <f>SUM(G67:G69)</f>
        <v>7628882.8300000001</v>
      </c>
      <c r="H66" s="7">
        <f>SUM(H67:H69)</f>
        <v>8227473.9700000025</v>
      </c>
      <c r="O66" s="9"/>
    </row>
    <row r="67" spans="4:18" ht="13.5" outlineLevel="1">
      <c r="D67" s="1">
        <v>215</v>
      </c>
      <c r="E67" s="8" t="s">
        <v>21</v>
      </c>
      <c r="G67" s="7">
        <v>22528100.210000001</v>
      </c>
      <c r="H67" s="7">
        <v>21955695.170000002</v>
      </c>
      <c r="N67" s="1" t="s">
        <v>56</v>
      </c>
      <c r="O67" s="9"/>
      <c r="Q67" s="7">
        <f>SUM(Q68)</f>
        <v>-1454571.6</v>
      </c>
      <c r="R67" s="7">
        <f>SUM(R68)</f>
        <v>-1738678.36</v>
      </c>
    </row>
    <row r="68" spans="4:18" outlineLevel="1">
      <c r="D68" s="1">
        <v>28150</v>
      </c>
      <c r="E68" s="8" t="s">
        <v>114</v>
      </c>
      <c r="G68" s="7">
        <v>-14899217.380000001</v>
      </c>
      <c r="H68" s="7">
        <v>-13728221.199999999</v>
      </c>
      <c r="N68" s="1">
        <v>170</v>
      </c>
      <c r="O68" s="8" t="s">
        <v>116</v>
      </c>
      <c r="Q68" s="7">
        <v>-1454571.6</v>
      </c>
      <c r="R68" s="7">
        <v>-1738678.36</v>
      </c>
    </row>
    <row r="69" spans="4:18" ht="13.5" outlineLevel="1">
      <c r="D69" s="1">
        <v>29150</v>
      </c>
      <c r="E69" s="8" t="s">
        <v>115</v>
      </c>
      <c r="G69" s="7">
        <v>0</v>
      </c>
      <c r="H69" s="7">
        <v>0</v>
      </c>
      <c r="O69" s="9"/>
    </row>
    <row r="70" spans="4:18" ht="13.5" outlineLevel="1">
      <c r="D70" s="1" t="s">
        <v>22</v>
      </c>
      <c r="E70" s="9"/>
      <c r="G70" s="7">
        <f>SUM(G71:G73)</f>
        <v>65837.609999999986</v>
      </c>
      <c r="H70" s="7">
        <f>SUM(H71:H73)</f>
        <v>58102.550000000047</v>
      </c>
      <c r="O70" s="9"/>
    </row>
    <row r="71" spans="4:18" ht="13.5" outlineLevel="1">
      <c r="D71" s="1">
        <v>216</v>
      </c>
      <c r="E71" s="8" t="s">
        <v>22</v>
      </c>
      <c r="G71" s="7">
        <v>381674.92</v>
      </c>
      <c r="H71" s="7">
        <v>371612.71</v>
      </c>
      <c r="N71" s="1" t="s">
        <v>54</v>
      </c>
      <c r="O71" s="9"/>
      <c r="Q71" s="7">
        <f>SUM(Q72:Q73)</f>
        <v>-781105.81</v>
      </c>
      <c r="R71" s="7">
        <f>SUM(R72:R73)</f>
        <v>-753218.79</v>
      </c>
    </row>
    <row r="72" spans="4:18" outlineLevel="1">
      <c r="D72" s="1">
        <v>28160</v>
      </c>
      <c r="E72" s="8" t="s">
        <v>117</v>
      </c>
      <c r="G72" s="7">
        <v>-315837.31</v>
      </c>
      <c r="H72" s="7">
        <v>-313510.15999999997</v>
      </c>
      <c r="N72" s="1">
        <v>180</v>
      </c>
      <c r="O72" s="8" t="s">
        <v>120</v>
      </c>
      <c r="Q72" s="7">
        <v>-781105.81</v>
      </c>
      <c r="R72" s="7">
        <v>-753218.79</v>
      </c>
    </row>
    <row r="73" spans="4:18" outlineLevel="1">
      <c r="D73" s="1">
        <v>29160</v>
      </c>
      <c r="E73" s="8" t="s">
        <v>118</v>
      </c>
      <c r="G73" s="7">
        <v>0</v>
      </c>
      <c r="H73" s="7">
        <v>0</v>
      </c>
      <c r="N73" s="1">
        <v>185</v>
      </c>
      <c r="O73" s="8" t="s">
        <v>122</v>
      </c>
      <c r="Q73" s="7">
        <v>0</v>
      </c>
      <c r="R73" s="7">
        <v>0</v>
      </c>
    </row>
    <row r="74" spans="4:18" ht="13.5" outlineLevel="1">
      <c r="D74" s="1" t="s">
        <v>23</v>
      </c>
      <c r="E74" s="9"/>
      <c r="G74" s="7">
        <f>SUM(G75:G77)</f>
        <v>84650.35</v>
      </c>
      <c r="H74" s="7">
        <f>SUM(H75:H77)</f>
        <v>82801.179999999993</v>
      </c>
      <c r="M74" s="1" t="s">
        <v>57</v>
      </c>
      <c r="O74" s="9"/>
      <c r="Q74" s="7">
        <f>SUM(Q75)</f>
        <v>-2930617.61</v>
      </c>
      <c r="R74" s="7">
        <f>SUM(R75)</f>
        <v>-3195956.54</v>
      </c>
    </row>
    <row r="75" spans="4:18" outlineLevel="1">
      <c r="D75" s="1">
        <v>217</v>
      </c>
      <c r="E75" s="8" t="s">
        <v>119</v>
      </c>
      <c r="G75" s="7">
        <v>332807.02</v>
      </c>
      <c r="H75" s="7">
        <v>328552.37</v>
      </c>
      <c r="N75" s="1">
        <v>16340</v>
      </c>
      <c r="O75" s="8" t="s">
        <v>125</v>
      </c>
      <c r="Q75" s="7">
        <v>-2930617.61</v>
      </c>
      <c r="R75" s="7">
        <v>-3195956.54</v>
      </c>
    </row>
    <row r="76" spans="4:18" ht="13.5" outlineLevel="1">
      <c r="D76" s="1">
        <v>28170</v>
      </c>
      <c r="E76" s="8" t="s">
        <v>121</v>
      </c>
      <c r="G76" s="7">
        <v>-248156.67</v>
      </c>
      <c r="H76" s="7">
        <v>-245751.19</v>
      </c>
      <c r="O76" s="9"/>
    </row>
    <row r="77" spans="4:18" ht="13.5" outlineLevel="1">
      <c r="D77" s="1">
        <v>29170</v>
      </c>
      <c r="E77" s="8" t="s">
        <v>123</v>
      </c>
      <c r="G77" s="7">
        <v>0</v>
      </c>
      <c r="H77" s="7">
        <v>0</v>
      </c>
      <c r="M77" s="1" t="s">
        <v>58</v>
      </c>
      <c r="O77" s="9"/>
      <c r="Q77" s="7">
        <f>SUM(Q78)</f>
        <v>-2977612.9</v>
      </c>
      <c r="R77" s="7">
        <f>SUM(R78)</f>
        <v>-2677583.83</v>
      </c>
    </row>
    <row r="78" spans="4:18" ht="13.5" outlineLevel="1">
      <c r="D78" s="1" t="s">
        <v>24</v>
      </c>
      <c r="E78" s="9"/>
      <c r="G78" s="7">
        <f>SUM(G79:G81)</f>
        <v>-87508.66</v>
      </c>
      <c r="H78" s="7">
        <f>SUM(H79:H81)</f>
        <v>-81329.38</v>
      </c>
      <c r="N78" s="1">
        <v>479</v>
      </c>
      <c r="O78" s="8" t="s">
        <v>132</v>
      </c>
      <c r="Q78" s="7">
        <v>-2977612.9</v>
      </c>
      <c r="R78" s="7">
        <v>-2677583.83</v>
      </c>
    </row>
    <row r="79" spans="4:18" outlineLevel="1">
      <c r="D79" s="1">
        <v>218</v>
      </c>
      <c r="E79" s="8" t="s">
        <v>124</v>
      </c>
      <c r="G79" s="7">
        <v>0</v>
      </c>
      <c r="H79" s="7">
        <v>0</v>
      </c>
    </row>
    <row r="80" spans="4:18" outlineLevel="1">
      <c r="D80" s="1">
        <v>28180</v>
      </c>
      <c r="E80" s="8" t="s">
        <v>126</v>
      </c>
      <c r="G80" s="7">
        <v>-87508.66</v>
      </c>
      <c r="H80" s="7">
        <v>-81329.38</v>
      </c>
    </row>
    <row r="81" spans="2:8" outlineLevel="1">
      <c r="D81" s="1">
        <v>29180</v>
      </c>
      <c r="E81" s="8" t="s">
        <v>127</v>
      </c>
      <c r="G81" s="7">
        <v>0</v>
      </c>
      <c r="H81" s="7">
        <v>0</v>
      </c>
    </row>
    <row r="82" spans="2:8" ht="13.5" outlineLevel="1">
      <c r="D82" s="1" t="s">
        <v>25</v>
      </c>
      <c r="E82" s="9"/>
      <c r="G82" s="7">
        <f>SUM(G83:G85)</f>
        <v>-3215.4300000000003</v>
      </c>
      <c r="H82" s="7">
        <f>SUM(H83:H85)</f>
        <v>-3215.4300000000003</v>
      </c>
    </row>
    <row r="83" spans="2:8" outlineLevel="1">
      <c r="D83" s="1">
        <v>219</v>
      </c>
      <c r="E83" s="8" t="s">
        <v>25</v>
      </c>
      <c r="G83" s="7">
        <v>45042.79</v>
      </c>
      <c r="H83" s="7">
        <v>45042.79</v>
      </c>
    </row>
    <row r="84" spans="2:8" outlineLevel="1">
      <c r="D84" s="1">
        <v>28190</v>
      </c>
      <c r="E84" s="8" t="s">
        <v>128</v>
      </c>
      <c r="G84" s="7">
        <v>-48258.22</v>
      </c>
      <c r="H84" s="7">
        <v>-48258.22</v>
      </c>
    </row>
    <row r="85" spans="2:8" outlineLevel="1">
      <c r="D85" s="1">
        <v>29190</v>
      </c>
      <c r="E85" s="8" t="s">
        <v>129</v>
      </c>
      <c r="G85" s="7">
        <v>0</v>
      </c>
      <c r="H85" s="7">
        <v>0</v>
      </c>
    </row>
    <row r="86" spans="2:8" outlineLevel="1"/>
    <row r="87" spans="2:8" outlineLevel="1">
      <c r="C87" s="1" t="s">
        <v>26</v>
      </c>
      <c r="G87" s="7">
        <f>SUM(G88)</f>
        <v>900164.49</v>
      </c>
      <c r="H87" s="7">
        <f>SUM(H88)</f>
        <v>1141330.7</v>
      </c>
    </row>
    <row r="88" spans="2:8" outlineLevel="1">
      <c r="C88" s="1">
        <v>23</v>
      </c>
      <c r="D88" s="8" t="s">
        <v>130</v>
      </c>
      <c r="G88" s="7">
        <v>900164.49</v>
      </c>
      <c r="H88" s="7">
        <v>1141330.7</v>
      </c>
    </row>
    <row r="89" spans="2:8">
      <c r="D89" s="8"/>
      <c r="G89" s="7"/>
      <c r="H89" s="7"/>
    </row>
    <row r="90" spans="2:8" ht="13.5">
      <c r="B90" s="1" t="s">
        <v>35</v>
      </c>
      <c r="D90" s="9"/>
      <c r="G90" s="7">
        <f>+G92</f>
        <v>64.430000000000007</v>
      </c>
      <c r="H90" s="7">
        <f>+H92</f>
        <v>3500064.43</v>
      </c>
    </row>
    <row r="91" spans="2:8" ht="13.5" outlineLevel="1">
      <c r="D91" s="9"/>
    </row>
    <row r="92" spans="2:8" ht="13.5" outlineLevel="1">
      <c r="C92" s="1" t="s">
        <v>27</v>
      </c>
      <c r="D92" s="9"/>
      <c r="G92" s="7">
        <f>SUM(G93:G94)</f>
        <v>64.430000000000007</v>
      </c>
      <c r="H92" s="7">
        <f>SUM(H93:H94)</f>
        <v>3500064.43</v>
      </c>
    </row>
    <row r="93" spans="2:8" outlineLevel="1">
      <c r="C93" s="1">
        <v>26</v>
      </c>
      <c r="D93" s="8" t="s">
        <v>131</v>
      </c>
      <c r="G93" s="7">
        <v>64.430000000000007</v>
      </c>
      <c r="H93" s="7">
        <v>64.430000000000007</v>
      </c>
    </row>
    <row r="94" spans="2:8">
      <c r="C94" s="1">
        <v>25</v>
      </c>
      <c r="D94" s="8" t="s">
        <v>187</v>
      </c>
      <c r="G94" s="7">
        <v>0</v>
      </c>
      <c r="H94" s="7">
        <v>3500000</v>
      </c>
    </row>
    <row r="95" spans="2:8" ht="13.5">
      <c r="B95" s="1" t="s">
        <v>28</v>
      </c>
      <c r="D95" s="9"/>
      <c r="G95" s="7">
        <f>SUM(G96)</f>
        <v>484935.36</v>
      </c>
      <c r="H95" s="7">
        <f>SUM(H96)</f>
        <v>523732.6</v>
      </c>
    </row>
    <row r="96" spans="2:8" outlineLevel="1">
      <c r="C96" s="1">
        <v>474</v>
      </c>
      <c r="D96" s="8" t="s">
        <v>28</v>
      </c>
      <c r="G96" s="7">
        <v>484935.36</v>
      </c>
      <c r="H96" s="7">
        <v>523732.6</v>
      </c>
    </row>
    <row r="97" spans="1:18" ht="13.5">
      <c r="D97" s="9"/>
      <c r="O97" s="9"/>
    </row>
    <row r="98" spans="1:18" ht="13.5">
      <c r="A98" s="12" t="s">
        <v>29</v>
      </c>
      <c r="B98" s="12"/>
      <c r="C98" s="12"/>
      <c r="D98" s="14"/>
      <c r="E98" s="12"/>
      <c r="F98" s="12"/>
      <c r="G98" s="13">
        <f>+G100+G114+G140+G153+G156</f>
        <v>26096870.299999997</v>
      </c>
      <c r="H98" s="13">
        <f>+H100+H114+H140+H153+H156</f>
        <v>19283515.289999999</v>
      </c>
      <c r="L98" s="12" t="s">
        <v>51</v>
      </c>
      <c r="M98" s="12"/>
      <c r="N98" s="12"/>
      <c r="O98" s="14"/>
      <c r="P98" s="12"/>
      <c r="Q98" s="13">
        <f>+Q100+Q110+Q114+Q153</f>
        <v>-4514352.709999999</v>
      </c>
      <c r="R98" s="13">
        <f>+R100+R110+R114+R153</f>
        <v>-4171170.0300000003</v>
      </c>
    </row>
    <row r="99" spans="1:18" ht="13.5">
      <c r="D99" s="9"/>
      <c r="O99" s="9"/>
    </row>
    <row r="100" spans="1:18" ht="13.5">
      <c r="B100" s="1" t="s">
        <v>30</v>
      </c>
      <c r="D100" s="9"/>
      <c r="G100" s="7">
        <f>+G101+G104+G110</f>
        <v>565110.43000000005</v>
      </c>
      <c r="H100" s="7">
        <f>+H101+H104+H110</f>
        <v>550137.31000000006</v>
      </c>
      <c r="M100" s="1" t="s">
        <v>59</v>
      </c>
      <c r="O100" s="9"/>
      <c r="Q100" s="7">
        <f>+Q101+Q104</f>
        <v>-1932657.0899999999</v>
      </c>
      <c r="R100" s="7">
        <f>+R101+R104</f>
        <v>-1240281.8499999999</v>
      </c>
    </row>
    <row r="101" spans="1:18" ht="13.5" outlineLevel="1">
      <c r="C101" s="1" t="s">
        <v>31</v>
      </c>
      <c r="D101" s="9"/>
      <c r="G101" s="7">
        <f>SUM(G102:G103)</f>
        <v>565110.43000000005</v>
      </c>
      <c r="H101" s="7">
        <f>SUM(H102:H103)</f>
        <v>549803.31000000006</v>
      </c>
      <c r="N101" s="1" t="s">
        <v>56</v>
      </c>
      <c r="O101" s="9"/>
      <c r="Q101" s="7">
        <f>SUM(Q102:Q103)</f>
        <v>-279066.87</v>
      </c>
      <c r="R101" s="7">
        <f>SUM(R102:R103)</f>
        <v>-270269.23</v>
      </c>
    </row>
    <row r="102" spans="1:18" outlineLevel="1">
      <c r="C102" s="1">
        <v>32</v>
      </c>
      <c r="D102" s="8" t="s">
        <v>133</v>
      </c>
      <c r="G102" s="7">
        <v>577773.14</v>
      </c>
      <c r="H102" s="7">
        <v>562466.02</v>
      </c>
      <c r="N102" s="1">
        <v>520</v>
      </c>
      <c r="O102" s="8" t="s">
        <v>134</v>
      </c>
      <c r="Q102" s="7">
        <v>-279066.87</v>
      </c>
      <c r="R102" s="7">
        <v>-270269.23</v>
      </c>
    </row>
    <row r="103" spans="1:18" outlineLevel="1">
      <c r="C103" s="1">
        <v>39</v>
      </c>
      <c r="D103" s="8" t="s">
        <v>186</v>
      </c>
      <c r="G103" s="7">
        <v>-12662.71</v>
      </c>
      <c r="H103" s="7">
        <v>-12662.71</v>
      </c>
      <c r="N103" s="1">
        <v>527</v>
      </c>
      <c r="O103" s="8" t="s">
        <v>135</v>
      </c>
      <c r="Q103" s="7">
        <v>0</v>
      </c>
      <c r="R103" s="7">
        <v>0</v>
      </c>
    </row>
    <row r="104" spans="1:18" ht="13.5" outlineLevel="1">
      <c r="C104" s="1" t="s">
        <v>32</v>
      </c>
      <c r="D104" s="9"/>
      <c r="G104" s="7">
        <f>SUM(G105)</f>
        <v>0</v>
      </c>
      <c r="H104" s="7">
        <f>SUM(H105)</f>
        <v>0</v>
      </c>
      <c r="N104" s="1" t="s">
        <v>54</v>
      </c>
      <c r="O104" s="9"/>
      <c r="Q104" s="7">
        <f>SUM(Q105:Q109)</f>
        <v>-1653590.22</v>
      </c>
      <c r="R104" s="7">
        <f>SUM(R105:R109)</f>
        <v>-970012.61999999988</v>
      </c>
    </row>
    <row r="105" spans="1:18" outlineLevel="1">
      <c r="C105" s="1">
        <v>36</v>
      </c>
      <c r="D105" s="8" t="s">
        <v>136</v>
      </c>
      <c r="G105" s="7">
        <v>0</v>
      </c>
      <c r="H105" s="7">
        <v>0</v>
      </c>
      <c r="N105" s="1">
        <v>521</v>
      </c>
      <c r="O105" s="8" t="s">
        <v>137</v>
      </c>
      <c r="Q105" s="7">
        <v>-1729.99</v>
      </c>
      <c r="R105" s="7">
        <v>1.71</v>
      </c>
    </row>
    <row r="106" spans="1:18" outlineLevel="1">
      <c r="D106" s="8"/>
      <c r="N106" s="1">
        <v>523</v>
      </c>
      <c r="O106" s="8" t="s">
        <v>138</v>
      </c>
      <c r="Q106" s="7">
        <v>-1118466.05</v>
      </c>
      <c r="R106" s="7">
        <v>-365820.85</v>
      </c>
    </row>
    <row r="107" spans="1:18" outlineLevel="1">
      <c r="D107" s="8"/>
      <c r="N107" s="1">
        <v>526</v>
      </c>
      <c r="O107" s="8" t="s">
        <v>139</v>
      </c>
      <c r="Q107" s="7">
        <v>-466044.18</v>
      </c>
      <c r="R107" s="7">
        <v>-569843.48</v>
      </c>
    </row>
    <row r="108" spans="1:18" outlineLevel="1">
      <c r="D108" s="8"/>
      <c r="N108" s="1">
        <v>528</v>
      </c>
      <c r="O108" s="8" t="s">
        <v>140</v>
      </c>
      <c r="Q108" s="7">
        <v>0</v>
      </c>
      <c r="R108" s="7">
        <v>0</v>
      </c>
    </row>
    <row r="109" spans="1:18" outlineLevel="1">
      <c r="D109" s="8"/>
      <c r="N109" s="1">
        <v>560</v>
      </c>
      <c r="O109" s="8" t="s">
        <v>141</v>
      </c>
      <c r="Q109" s="7">
        <v>-67350</v>
      </c>
      <c r="R109" s="7">
        <v>-34350</v>
      </c>
    </row>
    <row r="110" spans="1:18" ht="13.5">
      <c r="C110" s="1" t="s">
        <v>33</v>
      </c>
      <c r="D110" s="9"/>
      <c r="G110" s="7">
        <f>SUM(G111)</f>
        <v>0</v>
      </c>
      <c r="H110" s="7">
        <f>SUM(H111)</f>
        <v>334</v>
      </c>
      <c r="M110" s="1" t="s">
        <v>60</v>
      </c>
      <c r="O110" s="9"/>
      <c r="Q110" s="7">
        <f>SUM(Q111:Q112)</f>
        <v>-267054.71000000002</v>
      </c>
      <c r="R110" s="7">
        <f>SUM(R111:R112)</f>
        <v>-256926.74</v>
      </c>
    </row>
    <row r="111" spans="1:18" outlineLevel="1">
      <c r="C111" s="1">
        <v>407</v>
      </c>
      <c r="D111" s="8" t="s">
        <v>33</v>
      </c>
      <c r="G111" s="7">
        <v>0</v>
      </c>
      <c r="H111" s="7">
        <v>334</v>
      </c>
      <c r="N111" s="1">
        <v>5134</v>
      </c>
      <c r="O111" s="8" t="s">
        <v>142</v>
      </c>
      <c r="Q111" s="7">
        <v>-267054.71000000002</v>
      </c>
      <c r="R111" s="7">
        <v>-256926.74</v>
      </c>
    </row>
    <row r="112" spans="1:18" outlineLevel="1">
      <c r="D112" s="8"/>
      <c r="N112" s="1">
        <v>51440</v>
      </c>
      <c r="O112" s="8" t="s">
        <v>143</v>
      </c>
      <c r="Q112" s="7">
        <v>0</v>
      </c>
      <c r="R112" s="7">
        <v>0</v>
      </c>
    </row>
    <row r="113" spans="2:18" ht="13.5" outlineLevel="1">
      <c r="D113" s="9"/>
      <c r="O113" s="9"/>
    </row>
    <row r="114" spans="2:18" ht="13.5">
      <c r="B114" s="3" t="s">
        <v>0</v>
      </c>
      <c r="C114" s="2"/>
      <c r="D114" s="10"/>
      <c r="E114" s="5"/>
      <c r="F114" s="5"/>
      <c r="G114" s="6">
        <f>+G115+G121+G127+G129+G131+G133</f>
        <v>3227602.13</v>
      </c>
      <c r="H114" s="6">
        <f>+H115+H121+H127+H129+H131+H133</f>
        <v>2964789.65</v>
      </c>
      <c r="M114" s="1" t="s">
        <v>61</v>
      </c>
      <c r="O114" s="9"/>
      <c r="Q114" s="7">
        <f>+Q115+Q121+Q127+Q131+Q133</f>
        <v>-2270179.7399999998</v>
      </c>
      <c r="R114" s="7">
        <f>+R115+R121+R127+R131+R133</f>
        <v>-2629249.7200000002</v>
      </c>
    </row>
    <row r="115" spans="2:18" ht="13.5">
      <c r="C115" s="3" t="s">
        <v>1</v>
      </c>
      <c r="D115" s="9"/>
      <c r="G115" s="6">
        <f>SUM(G116:G120)</f>
        <v>3189221.34</v>
      </c>
      <c r="H115" s="6">
        <f>SUM(H116:H120)</f>
        <v>2934578.5</v>
      </c>
      <c r="N115" s="1" t="s">
        <v>62</v>
      </c>
      <c r="O115" s="9"/>
      <c r="Q115" s="7">
        <f>SUM(Q116:Q118)</f>
        <v>-1803029.39</v>
      </c>
      <c r="R115" s="7">
        <f>SUM(R116:R118)</f>
        <v>-1953016.02</v>
      </c>
    </row>
    <row r="116" spans="2:18" outlineLevel="1">
      <c r="C116" s="1">
        <v>430</v>
      </c>
      <c r="D116" s="8" t="s">
        <v>144</v>
      </c>
      <c r="E116" s="2"/>
      <c r="G116" s="7">
        <v>3189617.07</v>
      </c>
      <c r="H116" s="7">
        <v>2934232.62</v>
      </c>
      <c r="N116" s="1">
        <v>400</v>
      </c>
      <c r="O116" s="8" t="s">
        <v>62</v>
      </c>
      <c r="Q116" s="7">
        <v>-1803029.39</v>
      </c>
      <c r="R116" s="7">
        <v>-1953016.02</v>
      </c>
    </row>
    <row r="117" spans="2:18" outlineLevel="1">
      <c r="C117" s="1">
        <v>431</v>
      </c>
      <c r="D117" s="8" t="s">
        <v>145</v>
      </c>
      <c r="E117" s="2"/>
      <c r="G117" s="7">
        <v>-0.13</v>
      </c>
      <c r="H117" s="7">
        <v>345.87</v>
      </c>
      <c r="N117" s="1">
        <v>401</v>
      </c>
      <c r="O117" s="8" t="s">
        <v>146</v>
      </c>
      <c r="Q117" s="7">
        <v>0</v>
      </c>
      <c r="R117" s="7">
        <v>0</v>
      </c>
    </row>
    <row r="118" spans="2:18" outlineLevel="1">
      <c r="C118" s="1">
        <v>436</v>
      </c>
      <c r="D118" s="8" t="s">
        <v>147</v>
      </c>
      <c r="E118" s="2"/>
      <c r="G118" s="7">
        <v>1103367.1399999999</v>
      </c>
      <c r="H118" s="7">
        <v>979625.96</v>
      </c>
      <c r="N118" s="1">
        <v>406</v>
      </c>
      <c r="O118" s="8" t="s">
        <v>148</v>
      </c>
      <c r="Q118" s="7">
        <v>0</v>
      </c>
      <c r="R118" s="7">
        <v>0</v>
      </c>
    </row>
    <row r="119" spans="2:18" ht="13.5" outlineLevel="1">
      <c r="C119" s="1">
        <v>437</v>
      </c>
      <c r="D119" s="8" t="s">
        <v>149</v>
      </c>
      <c r="E119" s="2"/>
      <c r="G119" s="7">
        <v>0</v>
      </c>
      <c r="H119" s="7">
        <v>0</v>
      </c>
      <c r="O119" s="9"/>
    </row>
    <row r="120" spans="2:18" ht="13.5" outlineLevel="1">
      <c r="C120" s="1">
        <v>490</v>
      </c>
      <c r="D120" s="8" t="s">
        <v>150</v>
      </c>
      <c r="E120" s="2"/>
      <c r="G120" s="7">
        <v>-1103762.74</v>
      </c>
      <c r="H120" s="7">
        <v>-979625.95</v>
      </c>
      <c r="O120" s="9"/>
    </row>
    <row r="121" spans="2:18" ht="13.5">
      <c r="C121" s="3" t="s">
        <v>2</v>
      </c>
      <c r="D121" s="11"/>
      <c r="E121" s="3"/>
      <c r="F121" s="3"/>
      <c r="G121" s="6">
        <f>SUM(G122)</f>
        <v>7732.3</v>
      </c>
      <c r="H121" s="6">
        <f>SUM(H122)</f>
        <v>5452.53</v>
      </c>
      <c r="N121" s="1" t="s">
        <v>63</v>
      </c>
      <c r="O121" s="9"/>
      <c r="Q121" s="7">
        <f>SUM(Q122:Q124)</f>
        <v>-1333.99</v>
      </c>
      <c r="R121" s="7">
        <f>SUM(R122:R124)</f>
        <v>-1333.99</v>
      </c>
    </row>
    <row r="122" spans="2:18" outlineLevel="1">
      <c r="C122" s="1">
        <v>433</v>
      </c>
      <c r="D122" s="8" t="s">
        <v>151</v>
      </c>
      <c r="E122" s="2"/>
      <c r="G122" s="7">
        <v>7732.3</v>
      </c>
      <c r="H122" s="7">
        <v>5452.53</v>
      </c>
      <c r="N122" s="1">
        <v>410</v>
      </c>
      <c r="O122" s="8" t="s">
        <v>152</v>
      </c>
      <c r="Q122" s="7">
        <v>0</v>
      </c>
      <c r="R122" s="7">
        <v>0</v>
      </c>
    </row>
    <row r="123" spans="2:18" outlineLevel="1">
      <c r="D123" s="8"/>
      <c r="E123" s="2"/>
      <c r="G123" s="7"/>
      <c r="H123" s="7"/>
      <c r="N123" s="1">
        <v>413</v>
      </c>
      <c r="O123" s="8" t="s">
        <v>153</v>
      </c>
      <c r="Q123" s="7">
        <v>-1333.99</v>
      </c>
      <c r="R123" s="7">
        <v>-1333.99</v>
      </c>
    </row>
    <row r="124" spans="2:18" outlineLevel="1">
      <c r="D124" s="8"/>
      <c r="E124" s="2"/>
      <c r="G124" s="7"/>
      <c r="H124" s="7"/>
      <c r="N124" s="1">
        <v>419</v>
      </c>
      <c r="O124" s="8" t="s">
        <v>154</v>
      </c>
      <c r="Q124" s="7">
        <v>0</v>
      </c>
      <c r="R124" s="7">
        <v>0</v>
      </c>
    </row>
    <row r="125" spans="2:18" ht="13.5" outlineLevel="1">
      <c r="D125" s="8"/>
      <c r="E125" s="2"/>
      <c r="G125" s="7"/>
      <c r="H125" s="7"/>
      <c r="O125" s="9"/>
    </row>
    <row r="126" spans="2:18" ht="13.5" outlineLevel="1">
      <c r="D126" s="8"/>
      <c r="E126" s="2"/>
      <c r="G126" s="7"/>
      <c r="H126" s="7"/>
      <c r="O126" s="9"/>
    </row>
    <row r="127" spans="2:18" ht="13.5">
      <c r="C127" s="3" t="s">
        <v>3</v>
      </c>
      <c r="D127" s="11"/>
      <c r="E127" s="3"/>
      <c r="F127" s="3"/>
      <c r="G127" s="6">
        <f>SUM(G128)</f>
        <v>8296.14</v>
      </c>
      <c r="H127" s="6">
        <f>SUM(H128)</f>
        <v>9253.08</v>
      </c>
      <c r="N127" s="1" t="s">
        <v>64</v>
      </c>
      <c r="O127" s="9"/>
      <c r="Q127" s="7">
        <f>SUM(Q128)</f>
        <v>-61886.68</v>
      </c>
      <c r="R127" s="7">
        <f>SUM(R128)</f>
        <v>-162831.38</v>
      </c>
    </row>
    <row r="128" spans="2:18" outlineLevel="1">
      <c r="C128" s="1">
        <v>44</v>
      </c>
      <c r="D128" s="8" t="s">
        <v>155</v>
      </c>
      <c r="E128" s="2"/>
      <c r="G128" s="7">
        <v>8296.14</v>
      </c>
      <c r="H128" s="7">
        <v>9253.08</v>
      </c>
      <c r="N128" s="1">
        <v>465</v>
      </c>
      <c r="O128" s="8" t="s">
        <v>156</v>
      </c>
      <c r="Q128" s="7">
        <v>-61886.68</v>
      </c>
      <c r="R128" s="7">
        <v>-162831.38</v>
      </c>
    </row>
    <row r="129" spans="2:18" ht="13.5">
      <c r="C129" s="3" t="s">
        <v>4</v>
      </c>
      <c r="D129" s="11"/>
      <c r="E129" s="3"/>
      <c r="F129" s="3"/>
      <c r="G129" s="6">
        <f>SUM(G130)</f>
        <v>22352.35</v>
      </c>
      <c r="H129" s="6">
        <f>SUM(H130)</f>
        <v>15505.54</v>
      </c>
      <c r="O129" s="9"/>
    </row>
    <row r="130" spans="2:18" ht="13.5" outlineLevel="1">
      <c r="C130" s="1">
        <v>460</v>
      </c>
      <c r="D130" s="8" t="s">
        <v>157</v>
      </c>
      <c r="E130" s="2"/>
      <c r="G130" s="7">
        <v>22352.35</v>
      </c>
      <c r="H130" s="7">
        <v>15505.54</v>
      </c>
      <c r="O130" s="9"/>
    </row>
    <row r="131" spans="2:18" ht="13.5">
      <c r="C131" s="3" t="s">
        <v>5</v>
      </c>
      <c r="D131" s="11"/>
      <c r="E131" s="3"/>
      <c r="F131" s="3"/>
      <c r="G131" s="6">
        <f>SUM(G132)</f>
        <v>0</v>
      </c>
      <c r="H131" s="6">
        <f>SUM(H132)</f>
        <v>0</v>
      </c>
      <c r="N131" s="1" t="s">
        <v>65</v>
      </c>
      <c r="O131" s="9"/>
      <c r="Q131" s="7">
        <f>SUM(Q132)</f>
        <v>-85278.78</v>
      </c>
      <c r="R131" s="7">
        <f>SUM(R132)</f>
        <v>-170416.94</v>
      </c>
    </row>
    <row r="132" spans="2:18" outlineLevel="1">
      <c r="C132" s="1">
        <v>47090</v>
      </c>
      <c r="D132" s="8" t="s">
        <v>158</v>
      </c>
      <c r="E132" s="2"/>
      <c r="G132" s="7">
        <v>0</v>
      </c>
      <c r="H132" s="7">
        <v>0</v>
      </c>
      <c r="N132" s="1">
        <v>47520</v>
      </c>
      <c r="O132" s="8" t="s">
        <v>159</v>
      </c>
      <c r="Q132" s="7">
        <v>-85278.78</v>
      </c>
      <c r="R132" s="7">
        <v>-170416.94</v>
      </c>
    </row>
    <row r="133" spans="2:18" ht="13.5">
      <c r="C133" s="3" t="s">
        <v>6</v>
      </c>
      <c r="D133" s="11"/>
      <c r="E133" s="3"/>
      <c r="F133" s="3"/>
      <c r="G133" s="6">
        <f>SUM(G134:G138)</f>
        <v>0</v>
      </c>
      <c r="H133" s="6">
        <f>SUM(H134:H138)</f>
        <v>0</v>
      </c>
      <c r="N133" s="1" t="s">
        <v>66</v>
      </c>
      <c r="O133" s="9"/>
      <c r="Q133" s="7">
        <f>SUM(Q134:Q138)</f>
        <v>-318650.90000000002</v>
      </c>
      <c r="R133" s="7">
        <f>SUM(R134:R138)</f>
        <v>-341651.39</v>
      </c>
    </row>
    <row r="134" spans="2:18" outlineLevel="1">
      <c r="C134" s="1">
        <v>47000</v>
      </c>
      <c r="D134" s="8" t="s">
        <v>160</v>
      </c>
      <c r="E134" s="2"/>
      <c r="G134" s="7">
        <v>0</v>
      </c>
      <c r="H134" s="7">
        <v>0</v>
      </c>
      <c r="N134" s="1">
        <v>47500</v>
      </c>
      <c r="O134" s="8" t="s">
        <v>161</v>
      </c>
      <c r="Q134" s="7">
        <v>-111430.79</v>
      </c>
      <c r="R134" s="7">
        <v>-139478.09</v>
      </c>
    </row>
    <row r="135" spans="2:18" outlineLevel="1">
      <c r="C135" s="1">
        <v>47080</v>
      </c>
      <c r="D135" s="8" t="s">
        <v>162</v>
      </c>
      <c r="E135" s="2"/>
      <c r="G135" s="7">
        <v>0</v>
      </c>
      <c r="H135" s="7">
        <v>0</v>
      </c>
      <c r="N135" s="1">
        <v>47510</v>
      </c>
      <c r="O135" s="8" t="s">
        <v>163</v>
      </c>
      <c r="Q135" s="7">
        <v>-63305.760000000002</v>
      </c>
      <c r="R135" s="7">
        <v>-70332.12</v>
      </c>
    </row>
    <row r="136" spans="2:18" outlineLevel="1">
      <c r="C136" s="1">
        <v>471</v>
      </c>
      <c r="D136" s="8" t="s">
        <v>164</v>
      </c>
      <c r="E136" s="2"/>
      <c r="G136" s="7">
        <v>0</v>
      </c>
      <c r="H136" s="7">
        <v>0</v>
      </c>
      <c r="N136" s="1">
        <v>476</v>
      </c>
      <c r="O136" s="8" t="s">
        <v>165</v>
      </c>
      <c r="Q136" s="7">
        <v>-75659.509999999995</v>
      </c>
      <c r="R136" s="7">
        <v>-64116.98</v>
      </c>
    </row>
    <row r="137" spans="2:18" outlineLevel="1">
      <c r="C137" s="1">
        <v>472</v>
      </c>
      <c r="D137" s="8" t="s">
        <v>166</v>
      </c>
      <c r="E137" s="2"/>
      <c r="G137" s="7">
        <v>0</v>
      </c>
      <c r="H137" s="7">
        <v>0</v>
      </c>
      <c r="N137" s="1">
        <v>477</v>
      </c>
      <c r="O137" s="8" t="s">
        <v>167</v>
      </c>
      <c r="Q137" s="7">
        <v>0</v>
      </c>
      <c r="R137" s="7">
        <v>0</v>
      </c>
    </row>
    <row r="138" spans="2:18" outlineLevel="1">
      <c r="C138" s="1">
        <v>473</v>
      </c>
      <c r="D138" s="8" t="s">
        <v>168</v>
      </c>
      <c r="E138" s="2"/>
      <c r="G138" s="7">
        <v>0</v>
      </c>
      <c r="H138" s="7">
        <v>0</v>
      </c>
      <c r="N138" s="1">
        <v>478</v>
      </c>
      <c r="O138" s="8" t="s">
        <v>169</v>
      </c>
      <c r="Q138" s="7">
        <v>-68254.84</v>
      </c>
      <c r="R138" s="7">
        <v>-67724.2</v>
      </c>
    </row>
    <row r="139" spans="2:18" ht="13.5">
      <c r="D139" s="9"/>
      <c r="O139" s="9"/>
    </row>
    <row r="140" spans="2:18" ht="13.5">
      <c r="B140" s="1" t="s">
        <v>34</v>
      </c>
      <c r="D140" s="9"/>
      <c r="G140" s="7">
        <f>+G141+G143+G145+G148</f>
        <v>18026713.41</v>
      </c>
      <c r="H140" s="7">
        <f>+H141+H143+H145+H148</f>
        <v>14070500.449999999</v>
      </c>
      <c r="O140" s="9"/>
    </row>
    <row r="141" spans="2:18" ht="13.5" outlineLevel="1">
      <c r="C141" s="1" t="s">
        <v>36</v>
      </c>
      <c r="D141" s="9"/>
      <c r="G141" s="7">
        <f>SUM(G142)</f>
        <v>0</v>
      </c>
      <c r="H141" s="7">
        <f>SUM(H142)</f>
        <v>0</v>
      </c>
      <c r="O141" s="9"/>
    </row>
    <row r="142" spans="2:18" ht="13.5" outlineLevel="1">
      <c r="C142" s="1">
        <v>540</v>
      </c>
      <c r="D142" s="8" t="s">
        <v>170</v>
      </c>
      <c r="G142" s="7">
        <v>0</v>
      </c>
      <c r="H142" s="7">
        <v>0</v>
      </c>
      <c r="O142" s="9"/>
    </row>
    <row r="143" spans="2:18" ht="13.5" outlineLevel="1">
      <c r="C143" s="1" t="s">
        <v>37</v>
      </c>
      <c r="D143" s="9"/>
      <c r="G143" s="7">
        <f>SUM(G144)</f>
        <v>46459.14</v>
      </c>
      <c r="H143" s="7">
        <f>SUM(H144)</f>
        <v>84580</v>
      </c>
      <c r="O143" s="9"/>
    </row>
    <row r="144" spans="2:18" ht="13.5" outlineLevel="1">
      <c r="C144" s="1">
        <v>547</v>
      </c>
      <c r="D144" s="8" t="s">
        <v>171</v>
      </c>
      <c r="G144" s="7">
        <v>46459.14</v>
      </c>
      <c r="H144" s="7">
        <v>84580</v>
      </c>
      <c r="O144" s="9"/>
    </row>
    <row r="145" spans="2:18" ht="13.5" outlineLevel="1">
      <c r="C145" s="1" t="s">
        <v>38</v>
      </c>
      <c r="D145" s="9"/>
      <c r="G145" s="7">
        <f>SUM(G146:G147)</f>
        <v>4980254.2699999996</v>
      </c>
      <c r="H145" s="7">
        <f>SUM(H146:H147)</f>
        <v>1985920.45</v>
      </c>
      <c r="O145" s="9"/>
    </row>
    <row r="146" spans="2:18" ht="13.5" outlineLevel="1">
      <c r="C146" s="1">
        <v>541</v>
      </c>
      <c r="D146" s="8" t="s">
        <v>172</v>
      </c>
      <c r="G146" s="7">
        <v>4980254.2699999996</v>
      </c>
      <c r="H146" s="7">
        <v>1985920.45</v>
      </c>
      <c r="O146" s="9"/>
    </row>
    <row r="147" spans="2:18" ht="13.5" outlineLevel="1">
      <c r="C147" s="1">
        <v>546</v>
      </c>
      <c r="D147" s="8" t="s">
        <v>173</v>
      </c>
      <c r="G147" s="7">
        <v>0</v>
      </c>
      <c r="H147" s="7">
        <v>0</v>
      </c>
      <c r="O147" s="9"/>
    </row>
    <row r="148" spans="2:18" ht="13.5" outlineLevel="1">
      <c r="C148" s="1" t="s">
        <v>27</v>
      </c>
      <c r="D148" s="9"/>
      <c r="G148" s="7">
        <f>SUM(G149:G151)</f>
        <v>13000000</v>
      </c>
      <c r="H148" s="7">
        <f>SUM(H149:H151)</f>
        <v>12000000</v>
      </c>
      <c r="O148" s="9"/>
    </row>
    <row r="149" spans="2:18" ht="13.5" outlineLevel="1">
      <c r="C149" s="1">
        <v>548</v>
      </c>
      <c r="D149" s="8" t="s">
        <v>174</v>
      </c>
      <c r="G149" s="7">
        <v>13000000</v>
      </c>
      <c r="H149" s="7">
        <v>12000000</v>
      </c>
      <c r="O149" s="9"/>
    </row>
    <row r="150" spans="2:18" ht="13.5" outlineLevel="1">
      <c r="C150" s="1">
        <v>565</v>
      </c>
      <c r="D150" s="8" t="s">
        <v>175</v>
      </c>
      <c r="G150" s="7">
        <v>0</v>
      </c>
      <c r="H150" s="7">
        <v>0</v>
      </c>
      <c r="O150" s="9"/>
    </row>
    <row r="151" spans="2:18" ht="13.5" outlineLevel="1">
      <c r="C151" s="1">
        <v>566</v>
      </c>
      <c r="D151" s="8" t="s">
        <v>176</v>
      </c>
      <c r="G151" s="7">
        <v>0</v>
      </c>
      <c r="H151" s="7">
        <v>0</v>
      </c>
      <c r="O151" s="9"/>
    </row>
    <row r="152" spans="2:18" ht="13.5">
      <c r="D152" s="9"/>
      <c r="O152" s="9"/>
    </row>
    <row r="153" spans="2:18" ht="13.5">
      <c r="B153" s="1" t="s">
        <v>39</v>
      </c>
      <c r="D153" s="9"/>
      <c r="G153" s="7">
        <f>+G154</f>
        <v>0</v>
      </c>
      <c r="H153" s="7">
        <f>+H154</f>
        <v>0</v>
      </c>
      <c r="M153" s="1" t="s">
        <v>39</v>
      </c>
      <c r="O153" s="9"/>
      <c r="Q153" s="7">
        <f>+Q154</f>
        <v>-44461.17</v>
      </c>
      <c r="R153" s="7">
        <f>+R154</f>
        <v>-44711.72</v>
      </c>
    </row>
    <row r="154" spans="2:18" ht="13.5" outlineLevel="1">
      <c r="C154" s="1" t="s">
        <v>39</v>
      </c>
      <c r="D154" s="9"/>
      <c r="G154" s="7">
        <f>SUM(G155)</f>
        <v>0</v>
      </c>
      <c r="H154" s="7">
        <f>SUM(H155)</f>
        <v>0</v>
      </c>
      <c r="N154" s="1" t="s">
        <v>39</v>
      </c>
      <c r="O154" s="9"/>
      <c r="Q154" s="7">
        <f>SUM(Q155)</f>
        <v>-44461.17</v>
      </c>
      <c r="R154" s="7">
        <f>SUM(R155)</f>
        <v>-44711.72</v>
      </c>
    </row>
    <row r="155" spans="2:18" outlineLevel="1">
      <c r="C155" s="1">
        <v>480</v>
      </c>
      <c r="D155" s="8" t="s">
        <v>177</v>
      </c>
      <c r="G155" s="7">
        <v>0</v>
      </c>
      <c r="H155" s="7">
        <v>0</v>
      </c>
      <c r="N155" s="1">
        <v>485</v>
      </c>
      <c r="O155" s="8" t="s">
        <v>178</v>
      </c>
      <c r="Q155" s="7">
        <v>-44461.17</v>
      </c>
      <c r="R155" s="7">
        <v>-44711.72</v>
      </c>
    </row>
    <row r="156" spans="2:18" ht="13.5">
      <c r="B156" s="1" t="s">
        <v>40</v>
      </c>
      <c r="D156" s="9"/>
      <c r="G156" s="7">
        <f>+G157</f>
        <v>4277444.33</v>
      </c>
      <c r="H156" s="7">
        <f>+H157</f>
        <v>1698087.88</v>
      </c>
    </row>
    <row r="157" spans="2:18" ht="13.5" outlineLevel="1">
      <c r="C157" s="1" t="s">
        <v>41</v>
      </c>
      <c r="D157" s="9"/>
      <c r="G157" s="7">
        <f>SUM(G158:G160)</f>
        <v>4277444.33</v>
      </c>
      <c r="H157" s="7">
        <f>SUM(H158:H160)</f>
        <v>1698087.88</v>
      </c>
    </row>
    <row r="158" spans="2:18" outlineLevel="1">
      <c r="C158" s="1">
        <v>570</v>
      </c>
      <c r="D158" s="8" t="s">
        <v>179</v>
      </c>
      <c r="G158" s="7">
        <v>0</v>
      </c>
      <c r="H158" s="7">
        <v>0</v>
      </c>
    </row>
    <row r="159" spans="2:18" outlineLevel="1">
      <c r="C159" s="1">
        <v>572</v>
      </c>
      <c r="D159" s="8" t="s">
        <v>180</v>
      </c>
      <c r="G159" s="7">
        <v>4277444.33</v>
      </c>
      <c r="H159" s="7">
        <v>1698087.88</v>
      </c>
    </row>
    <row r="160" spans="2:18" outlineLevel="1">
      <c r="C160" s="1">
        <v>574</v>
      </c>
      <c r="D160" s="8" t="s">
        <v>181</v>
      </c>
      <c r="G160" s="7">
        <v>0</v>
      </c>
      <c r="H160" s="7">
        <v>0</v>
      </c>
    </row>
    <row r="163" spans="1:18" ht="15.75">
      <c r="A163" s="15" t="s">
        <v>42</v>
      </c>
      <c r="B163" s="15"/>
      <c r="C163" s="15"/>
      <c r="D163" s="15"/>
      <c r="E163" s="15"/>
      <c r="F163" s="15"/>
      <c r="G163" s="16">
        <f>+G98+G10</f>
        <v>68993087.810000002</v>
      </c>
      <c r="H163" s="16">
        <f>+H98+H10</f>
        <v>65747892.000000007</v>
      </c>
      <c r="L163" s="15" t="s">
        <v>67</v>
      </c>
      <c r="M163" s="15"/>
      <c r="N163" s="15"/>
      <c r="O163" s="15"/>
      <c r="P163" s="15"/>
      <c r="Q163" s="16">
        <f>+Q98+Q51+Q10</f>
        <v>-68993087.809999987</v>
      </c>
      <c r="R163" s="16">
        <f>+R98+R51+R10</f>
        <v>-65747892.000000007</v>
      </c>
    </row>
    <row r="166" spans="1:18">
      <c r="G166" s="7"/>
      <c r="H166" s="7"/>
      <c r="Q166" s="7"/>
      <c r="R166" s="7"/>
    </row>
  </sheetData>
  <conditionalFormatting sqref="O155 O134:O138 O132 O128 O122:O124 O116:O118 O111:O112 O105:O109 O102:O103 C114 D116:E120 D122:E126 D128:E128 D130:E130 D132:E132 D134:E138 D142 D144 D146:D147 D149:D151 D155 D158:D160 D111:D112 D105:D109 D102:D103 O78 O75 O72:O73 O68 O60:O63 O57 O14 O44:O46 O38:O40 O34 O28:O31 O24:O25 E83:E85 E79:E81 E75:E77 E71:E73 E67:E69 E61:E65 E58:E59 E54:E56 D44:D49 D38:D40 D34:D36 D28:D32 D24:D26 D20:D22 D14:D18 D88:D89 D96 D93:D94">
    <cfRule type="cellIs" dxfId="0" priority="2" stopIfTrue="1" operator="lessThan">
      <formula>0</formula>
    </cfRule>
  </conditionalFormatting>
  <printOptions horizontalCentered="1"/>
  <pageMargins left="0.75" right="0.19685039370078741" top="1" bottom="1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</vt:lpstr>
    </vt:vector>
  </TitlesOfParts>
  <Company>Mercavalencia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Apiqueras</cp:lastModifiedBy>
  <cp:lastPrinted>2016-09-30T08:49:43Z</cp:lastPrinted>
  <dcterms:created xsi:type="dcterms:W3CDTF">2009-06-22T08:21:29Z</dcterms:created>
  <dcterms:modified xsi:type="dcterms:W3CDTF">2017-12-05T14:38:18Z</dcterms:modified>
</cp:coreProperties>
</file>